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selmancity-my.sharepoint.com/personal/infobiblio_casselman_ca/Documents/Biblio/Tableaux/"/>
    </mc:Choice>
  </mc:AlternateContent>
  <xr:revisionPtr revIDLastSave="11" documentId="8_{D0094B8C-B8B0-496D-A10A-ABDA76CDCF6A}" xr6:coauthVersionLast="47" xr6:coauthVersionMax="47" xr10:uidLastSave="{29F31E63-F80C-4828-B704-06C19C337651}"/>
  <bookViews>
    <workbookView xWindow="-108" yWindow="-108" windowWidth="23256" windowHeight="12456" firstSheet="3" activeTab="4" xr2:uid="{8E73D674-4AE6-497D-BA9A-943203354CC2}"/>
  </bookViews>
  <sheets>
    <sheet name="2019" sheetId="4" r:id="rId1"/>
    <sheet name="2022" sheetId="3" r:id="rId2"/>
    <sheet name="2023" sheetId="1" r:id="rId3"/>
    <sheet name="2024" sheetId="2" r:id="rId4"/>
    <sheet name="2024 au mois" sheetId="9" r:id="rId5"/>
    <sheet name="2025" sheetId="7" r:id="rId6"/>
    <sheet name="Tableau comparatif au mois" sheetId="8" r:id="rId7"/>
    <sheet name="Tableau comparatif 2019-2025" sheetId="6" r:id="rId8"/>
  </sheets>
  <externalReferences>
    <externalReference r:id="rId9"/>
  </externalReferences>
  <definedNames>
    <definedName name="_xlnm.Print_Area" localSheetId="2">'2023'!$A$1:$N$25</definedName>
    <definedName name="_xlnm.Print_Area" localSheetId="3">'2024'!$A$1:$N$27</definedName>
    <definedName name="_xlnm.Print_Area" localSheetId="4">'2024 au mois'!$A$1:$N$27</definedName>
    <definedName name="_xlnm.Print_Area" localSheetId="7">'Tableau comparatif 2019-2025'!$A$1:$K$57</definedName>
    <definedName name="_xlnm.Print_Area" localSheetId="6">'Tableau comparatif au mois'!$A$1:$J$29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7" l="1"/>
  <c r="F16" i="6" s="1"/>
  <c r="N16" i="9"/>
  <c r="E16" i="8" s="1"/>
  <c r="K16" i="2"/>
  <c r="L16" i="2" s="1"/>
  <c r="M16" i="2" s="1"/>
  <c r="K16" i="9"/>
  <c r="L16" i="9" s="1"/>
  <c r="M16" i="9" s="1"/>
  <c r="N12" i="7"/>
  <c r="F12" i="6" s="1"/>
  <c r="N25" i="7"/>
  <c r="F16" i="9"/>
  <c r="G16" i="9" s="1"/>
  <c r="H16" i="9" s="1"/>
  <c r="I16" i="9" s="1"/>
  <c r="J16" i="9" s="1"/>
  <c r="N26" i="9"/>
  <c r="E26" i="8" s="1"/>
  <c r="N26" i="2"/>
  <c r="E26" i="6" s="1"/>
  <c r="E6" i="8"/>
  <c r="E7" i="8"/>
  <c r="E8" i="8"/>
  <c r="E10" i="8"/>
  <c r="E11" i="8"/>
  <c r="E13" i="8"/>
  <c r="E14" i="8"/>
  <c r="E17" i="8"/>
  <c r="N27" i="9"/>
  <c r="E27" i="8" s="1"/>
  <c r="N25" i="9"/>
  <c r="E25" i="8" s="1"/>
  <c r="N24" i="9"/>
  <c r="E24" i="8" s="1"/>
  <c r="N23" i="9"/>
  <c r="E23" i="8" s="1"/>
  <c r="N22" i="9"/>
  <c r="E22" i="8" s="1"/>
  <c r="N21" i="9"/>
  <c r="E21" i="8" s="1"/>
  <c r="N20" i="9"/>
  <c r="E20" i="8" s="1"/>
  <c r="N19" i="9"/>
  <c r="E19" i="8" s="1"/>
  <c r="N18" i="9"/>
  <c r="E18" i="8" s="1"/>
  <c r="B16" i="9"/>
  <c r="C16" i="9" s="1"/>
  <c r="D16" i="9" s="1"/>
  <c r="E16" i="9" s="1"/>
  <c r="N15" i="9"/>
  <c r="E15" i="8" s="1"/>
  <c r="N12" i="9"/>
  <c r="E12" i="8" s="1"/>
  <c r="N9" i="9"/>
  <c r="E9" i="8" s="1"/>
  <c r="N5" i="9"/>
  <c r="E5" i="8" s="1"/>
  <c r="A27" i="8"/>
  <c r="A26" i="8"/>
  <c r="A25" i="8"/>
  <c r="A24" i="8"/>
  <c r="F20" i="8"/>
  <c r="B16" i="8"/>
  <c r="F9" i="8"/>
  <c r="C5" i="8"/>
  <c r="B5" i="8"/>
  <c r="F9" i="6"/>
  <c r="F25" i="6"/>
  <c r="N26" i="7"/>
  <c r="N27" i="7"/>
  <c r="N19" i="7"/>
  <c r="F19" i="8" s="1"/>
  <c r="N20" i="7"/>
  <c r="F20" i="6" s="1"/>
  <c r="N21" i="7"/>
  <c r="F21" i="6" s="1"/>
  <c r="N22" i="7"/>
  <c r="F22" i="6" s="1"/>
  <c r="N23" i="7"/>
  <c r="F23" i="6" s="1"/>
  <c r="N24" i="7"/>
  <c r="F24" i="6" s="1"/>
  <c r="N18" i="7"/>
  <c r="F18" i="6" s="1"/>
  <c r="N5" i="7"/>
  <c r="F5" i="6" s="1"/>
  <c r="N15" i="7"/>
  <c r="F15" i="6" s="1"/>
  <c r="A24" i="6"/>
  <c r="A26" i="6"/>
  <c r="A27" i="6"/>
  <c r="A25" i="6"/>
  <c r="N26" i="4"/>
  <c r="N25" i="2"/>
  <c r="E25" i="6" s="1"/>
  <c r="N27" i="2"/>
  <c r="E27" i="6" s="1"/>
  <c r="B16" i="6"/>
  <c r="C5" i="6"/>
  <c r="B5" i="6"/>
  <c r="B16" i="2"/>
  <c r="C16" i="2" s="1"/>
  <c r="D16" i="2" s="1"/>
  <c r="E16" i="2" s="1"/>
  <c r="F16" i="2" s="1"/>
  <c r="G16" i="2" s="1"/>
  <c r="H16" i="2" s="1"/>
  <c r="I16" i="2" s="1"/>
  <c r="J16" i="2" s="1"/>
  <c r="N24" i="2"/>
  <c r="E24" i="6" s="1"/>
  <c r="N12" i="2"/>
  <c r="E12" i="6" s="1"/>
  <c r="N25" i="4"/>
  <c r="N24" i="4"/>
  <c r="N23" i="4"/>
  <c r="N22" i="4"/>
  <c r="N21" i="4"/>
  <c r="N20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F12" i="8" l="1"/>
  <c r="F16" i="8"/>
  <c r="O27" i="7"/>
  <c r="F27" i="6" s="1"/>
  <c r="F25" i="8"/>
  <c r="F21" i="8"/>
  <c r="F24" i="8"/>
  <c r="F23" i="8"/>
  <c r="F22" i="8"/>
  <c r="F19" i="6"/>
  <c r="F18" i="8"/>
  <c r="F5" i="8"/>
  <c r="F15" i="8"/>
  <c r="O26" i="7"/>
  <c r="N28" i="3"/>
  <c r="N27" i="3"/>
  <c r="N26" i="3"/>
  <c r="N25" i="3"/>
  <c r="N24" i="3"/>
  <c r="N23" i="3"/>
  <c r="N22" i="3"/>
  <c r="N21" i="3"/>
  <c r="N17" i="3"/>
  <c r="N16" i="3"/>
  <c r="N15" i="3"/>
  <c r="N14" i="3"/>
  <c r="N13" i="3"/>
  <c r="N12" i="3"/>
  <c r="N11" i="3"/>
  <c r="N10" i="3"/>
  <c r="N9" i="3"/>
  <c r="N7" i="3"/>
  <c r="N6" i="3"/>
  <c r="F27" i="8" l="1"/>
  <c r="F26" i="6"/>
  <c r="F26" i="8"/>
  <c r="N9" i="1"/>
  <c r="N23" i="2"/>
  <c r="N22" i="2"/>
  <c r="N21" i="2"/>
  <c r="N20" i="2"/>
  <c r="N19" i="2"/>
  <c r="N18" i="2"/>
  <c r="N15" i="2"/>
  <c r="N9" i="2"/>
  <c r="N5" i="2"/>
  <c r="N5" i="1"/>
  <c r="N12" i="1"/>
  <c r="N15" i="1"/>
  <c r="N18" i="1"/>
  <c r="N19" i="1"/>
  <c r="N20" i="1"/>
  <c r="N21" i="1"/>
  <c r="N22" i="1"/>
  <c r="N23" i="1"/>
  <c r="E23" i="6" l="1"/>
  <c r="E22" i="6"/>
  <c r="E21" i="6"/>
  <c r="E20" i="6"/>
  <c r="E19" i="6"/>
  <c r="E18" i="6"/>
  <c r="E16" i="6"/>
  <c r="E15" i="6"/>
  <c r="E9" i="6"/>
  <c r="E5" i="6"/>
</calcChain>
</file>

<file path=xl/sharedStrings.xml><?xml version="1.0" encoding="utf-8"?>
<sst xmlns="http://schemas.openxmlformats.org/spreadsheetml/2006/main" count="199" uniqueCount="61">
  <si>
    <t xml:space="preserve">Dépôt  ( $ ) </t>
  </si>
  <si>
    <t>DVD</t>
  </si>
  <si>
    <t>Jeux</t>
  </si>
  <si>
    <t>Réservations</t>
  </si>
  <si>
    <t>Renouvellements</t>
  </si>
  <si>
    <t>Emprunts</t>
  </si>
  <si>
    <t>Emprunts Périodiques</t>
  </si>
  <si>
    <t xml:space="preserve">Membres inscrit </t>
  </si>
  <si>
    <t>Élaguer (livres, pério.)</t>
  </si>
  <si>
    <t>Usagers laptop</t>
  </si>
  <si>
    <t>Livres catalogués</t>
  </si>
  <si>
    <t>Total</t>
  </si>
  <si>
    <t>déc.</t>
  </si>
  <si>
    <t>nov.</t>
  </si>
  <si>
    <t>oct.</t>
  </si>
  <si>
    <t>sept.</t>
  </si>
  <si>
    <t>aout</t>
  </si>
  <si>
    <t>juillet</t>
  </si>
  <si>
    <t xml:space="preserve">juin </t>
  </si>
  <si>
    <t>mai</t>
  </si>
  <si>
    <t>avril</t>
  </si>
  <si>
    <t>mars</t>
  </si>
  <si>
    <t>fév.</t>
  </si>
  <si>
    <t>jan.</t>
  </si>
  <si>
    <t>Bibliothèque  publique de Casselman 2023</t>
  </si>
  <si>
    <t>Membres inscrit approx.</t>
  </si>
  <si>
    <t>Membres inscrit cumulatif</t>
  </si>
  <si>
    <t>Bibliothèque  publique de Casselman 2024</t>
  </si>
  <si>
    <t>MUSÉS</t>
  </si>
  <si>
    <t>Bibliothèque  publique de Casselman 2022</t>
  </si>
  <si>
    <t>Périodiques</t>
  </si>
  <si>
    <t>Livres audio</t>
  </si>
  <si>
    <t>Membres total Approx.</t>
  </si>
  <si>
    <t>Usagers Portable</t>
  </si>
  <si>
    <t>Bibliothèque  publique de Casselman 2019</t>
  </si>
  <si>
    <t>Revues cataloguées</t>
  </si>
  <si>
    <t>DVD catalogués</t>
  </si>
  <si>
    <t>Élaguer usagers</t>
  </si>
  <si>
    <t>Membres inscrit (payé)</t>
  </si>
  <si>
    <t>Membres inscrit Cass.</t>
  </si>
  <si>
    <t xml:space="preserve">Membres inscrit privilège </t>
  </si>
  <si>
    <t>Membre total(Mandarin)</t>
  </si>
  <si>
    <t>Usagers portable</t>
  </si>
  <si>
    <t>Emprunts livres</t>
  </si>
  <si>
    <t>Renouvellements livres</t>
  </si>
  <si>
    <t>Réservations livres</t>
  </si>
  <si>
    <t>Livres/Revues catalogués</t>
  </si>
  <si>
    <t>Usagers portables</t>
  </si>
  <si>
    <t>Instagram</t>
  </si>
  <si>
    <t>FACEBOOK Likes</t>
  </si>
  <si>
    <t>FACEBOOK Followers</t>
  </si>
  <si>
    <t>Cumulatif</t>
  </si>
  <si>
    <t>Bibliothèque  publique de Casselman 2025</t>
  </si>
  <si>
    <t>Total pour l'année</t>
  </si>
  <si>
    <t>Bibliothèque  publique de Casselman- Tableau comparatif 2019-2025</t>
  </si>
  <si>
    <r>
      <t xml:space="preserve">Bibliothèque  publique de Casselman- Tableau comparatif  </t>
    </r>
    <r>
      <rPr>
        <b/>
        <sz val="14"/>
        <color rgb="FFFF0000"/>
        <rFont val="Arial"/>
        <family val="2"/>
      </rPr>
      <t>AU MOIS</t>
    </r>
    <r>
      <rPr>
        <b/>
        <sz val="14"/>
        <color rgb="FF0070C0"/>
        <rFont val="Arial"/>
        <family val="2"/>
      </rPr>
      <t xml:space="preserve"> 2019-2025</t>
    </r>
  </si>
  <si>
    <t>LEGENDE</t>
  </si>
  <si>
    <t xml:space="preserve"> </t>
  </si>
  <si>
    <t xml:space="preserve">    </t>
  </si>
  <si>
    <t>= GO TO TAB  2024 AND COPY THE MONTH'S INFORMATION</t>
  </si>
  <si>
    <t>En date du mois de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</si>
</sst>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rgb="FF0070C0"/>
      <name val="Arial"/>
      <family val="2"/>
    </font>
    <font>
      <b/>
      <sz val="18"/>
      <color rgb="FF0070C0"/>
      <name val="Arial"/>
      <family val="2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sz val="16"/>
      <color theme="1"/>
      <name val="Calibri"/>
      <family val="2"/>
      <scheme val="minor"/>
    </font>
    <font>
      <b/>
      <sz val="14"/>
      <color rgb="FF0070C0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2" fontId="1" fillId="0" borderId="1" xfId="0" applyNumberFormat="1" applyFont="1" applyBorder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wrapText="1"/>
    </xf>
    <xf numFmtId="0" fontId="10" fillId="0" borderId="0" xfId="0" applyFont="1"/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indent="1"/>
      <protection locked="0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4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indent="1"/>
      <protection locked="0"/>
    </xf>
    <xf numFmtId="2" fontId="1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0" fillId="0" borderId="0" xfId="0" applyProtection="1">
      <protection locked="0"/>
    </xf>
    <xf numFmtId="1" fontId="2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1" fontId="0" fillId="0" borderId="1" xfId="0" applyNumberFormat="1" applyBorder="1" applyProtection="1">
      <protection locked="0"/>
    </xf>
    <xf numFmtId="2" fontId="1" fillId="0" borderId="0" xfId="0" applyNumberFormat="1" applyFont="1"/>
    <xf numFmtId="1" fontId="1" fillId="0" borderId="1" xfId="0" applyNumberFormat="1" applyFont="1" applyBorder="1"/>
    <xf numFmtId="1" fontId="0" fillId="0" borderId="1" xfId="0" applyNumberFormat="1" applyBorder="1"/>
    <xf numFmtId="0" fontId="3" fillId="0" borderId="3" xfId="0" applyFont="1" applyBorder="1"/>
    <xf numFmtId="0" fontId="0" fillId="2" borderId="0" xfId="0" applyFill="1"/>
    <xf numFmtId="0" fontId="0" fillId="0" borderId="0" xfId="0" quotePrefix="1"/>
    <xf numFmtId="0" fontId="0" fillId="0" borderId="1" xfId="0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indent="1"/>
    </xf>
    <xf numFmtId="1" fontId="2" fillId="0" borderId="1" xfId="0" applyNumberFormat="1" applyFont="1" applyBorder="1"/>
    <xf numFmtId="0" fontId="15" fillId="0" borderId="4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5" fillId="0" borderId="4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920277296360483"/>
          <c:y val="9.3023255813953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7171296296296296"/>
          <c:w val="0.89019685039370078"/>
          <c:h val="0.651443205016039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'2023'!$A$5</c:f>
              <c:strCache>
                <c:ptCount val="1"/>
                <c:pt idx="0">
                  <c:v>Livres catalogués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'2023'!$B$1:$N$3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'2023'!$B$5:$N$5</c:f>
              <c:numCache>
                <c:formatCode>General</c:formatCode>
                <c:ptCount val="13"/>
                <c:pt idx="0">
                  <c:v>47</c:v>
                </c:pt>
                <c:pt idx="1">
                  <c:v>58</c:v>
                </c:pt>
                <c:pt idx="2">
                  <c:v>64</c:v>
                </c:pt>
                <c:pt idx="3">
                  <c:v>39</c:v>
                </c:pt>
                <c:pt idx="4">
                  <c:v>53</c:v>
                </c:pt>
                <c:pt idx="5">
                  <c:v>32</c:v>
                </c:pt>
                <c:pt idx="6">
                  <c:v>41</c:v>
                </c:pt>
                <c:pt idx="7">
                  <c:v>31</c:v>
                </c:pt>
                <c:pt idx="8">
                  <c:v>47</c:v>
                </c:pt>
                <c:pt idx="9">
                  <c:v>65</c:v>
                </c:pt>
                <c:pt idx="10">
                  <c:v>36</c:v>
                </c:pt>
                <c:pt idx="11">
                  <c:v>36</c:v>
                </c:pt>
                <c:pt idx="12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B-493E-A145-1FCB0C6A4F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24618400"/>
        <c:axId val="14223734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'2023'!$A$4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'2023'!$B$1:$N$3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'2023'!$B$4:$N$4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76B-493E-A145-1FCB0C6A4FB0}"/>
                  </c:ext>
                </c:extLst>
              </c15:ser>
            </c15:filteredBarSeries>
          </c:ext>
        </c:extLst>
      </c:barChart>
      <c:catAx>
        <c:axId val="14246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2373408"/>
        <c:crosses val="autoZero"/>
        <c:auto val="1"/>
        <c:lblAlgn val="ctr"/>
        <c:lblOffset val="100"/>
        <c:noMultiLvlLbl val="0"/>
      </c:catAx>
      <c:valAx>
        <c:axId val="142237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46184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93471128608923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80314960629922"/>
          <c:y val="0.19486111111111112"/>
          <c:w val="0.87753018372703417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'2023'!$A$16</c:f>
              <c:strCache>
                <c:ptCount val="1"/>
                <c:pt idx="0">
                  <c:v>Membres inscrit approx.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'2023'!$B$16:$N$16</c:f>
              <c:numCache>
                <c:formatCode>General</c:formatCode>
                <c:ptCount val="13"/>
                <c:pt idx="0">
                  <c:v>1758</c:v>
                </c:pt>
                <c:pt idx="1">
                  <c:v>1770</c:v>
                </c:pt>
                <c:pt idx="2">
                  <c:v>1794</c:v>
                </c:pt>
                <c:pt idx="3">
                  <c:v>1814</c:v>
                </c:pt>
                <c:pt idx="4">
                  <c:v>1838</c:v>
                </c:pt>
                <c:pt idx="5">
                  <c:v>1870</c:v>
                </c:pt>
                <c:pt idx="6">
                  <c:v>1911</c:v>
                </c:pt>
                <c:pt idx="7">
                  <c:v>1934</c:v>
                </c:pt>
                <c:pt idx="8">
                  <c:v>1971</c:v>
                </c:pt>
                <c:pt idx="9">
                  <c:v>1991</c:v>
                </c:pt>
                <c:pt idx="10">
                  <c:v>2006</c:v>
                </c:pt>
                <c:pt idx="11">
                  <c:v>2025</c:v>
                </c:pt>
                <c:pt idx="12">
                  <c:v>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D-424A-823D-A6B0285D68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5021232"/>
        <c:axId val="548664640"/>
      </c:barChart>
      <c:catAx>
        <c:axId val="22502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664640"/>
        <c:crosses val="autoZero"/>
        <c:auto val="1"/>
        <c:lblAlgn val="ctr"/>
        <c:lblOffset val="100"/>
        <c:noMultiLvlLbl val="0"/>
      </c:catAx>
      <c:valAx>
        <c:axId val="548664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21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80314960629919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'2023'!$A$12</c:f>
              <c:strCache>
                <c:ptCount val="1"/>
                <c:pt idx="0">
                  <c:v>Élaguer (livres, pério.)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'2023'!$B$12:$N$12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97</c:v>
                </c:pt>
                <c:pt idx="7">
                  <c:v>11</c:v>
                </c:pt>
                <c:pt idx="8">
                  <c:v>7</c:v>
                </c:pt>
                <c:pt idx="9">
                  <c:v>117</c:v>
                </c:pt>
                <c:pt idx="10">
                  <c:v>4</c:v>
                </c:pt>
                <c:pt idx="11">
                  <c:v>5</c:v>
                </c:pt>
                <c:pt idx="12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E-4C19-8E30-0E4E6DAD5A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680675231"/>
        <c:axId val="682282751"/>
      </c:barChart>
      <c:catAx>
        <c:axId val="680675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282751"/>
        <c:crosses val="autoZero"/>
        <c:auto val="1"/>
        <c:lblAlgn val="ctr"/>
        <c:lblOffset val="100"/>
        <c:noMultiLvlLbl val="0"/>
      </c:catAx>
      <c:valAx>
        <c:axId val="682282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67523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511789151356083"/>
          <c:y val="0.52777777777777779"/>
        </c:manualLayout>
      </c:layout>
      <c:overlay val="0"/>
      <c:spPr>
        <a:noFill/>
        <a:ln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541119860017497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'2024'!$A$5</c:f>
              <c:strCache>
                <c:ptCount val="1"/>
                <c:pt idx="0">
                  <c:v>Livres catalogués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'2024'!$B$1:$N$3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'2024'!$B$5:$N$5</c:f>
              <c:numCache>
                <c:formatCode>General</c:formatCode>
                <c:ptCount val="13"/>
                <c:pt idx="0">
                  <c:v>64</c:v>
                </c:pt>
                <c:pt idx="1">
                  <c:v>17</c:v>
                </c:pt>
                <c:pt idx="2">
                  <c:v>158</c:v>
                </c:pt>
                <c:pt idx="3">
                  <c:v>207</c:v>
                </c:pt>
                <c:pt idx="4">
                  <c:v>191</c:v>
                </c:pt>
                <c:pt idx="5">
                  <c:v>95</c:v>
                </c:pt>
                <c:pt idx="6">
                  <c:v>178</c:v>
                </c:pt>
                <c:pt idx="7">
                  <c:v>96</c:v>
                </c:pt>
                <c:pt idx="8">
                  <c:v>95</c:v>
                </c:pt>
                <c:pt idx="9">
                  <c:v>59</c:v>
                </c:pt>
                <c:pt idx="10">
                  <c:v>121</c:v>
                </c:pt>
                <c:pt idx="11">
                  <c:v>93</c:v>
                </c:pt>
                <c:pt idx="12">
                  <c:v>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CB-490E-B463-4CE7EB744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069888"/>
        <c:axId val="868761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'2024'!$A$4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'2024'!$B$1:$N$3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'2024'!$B$4:$N$4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FCB-490E-B463-4CE7EB7444D1}"/>
                  </c:ext>
                </c:extLst>
              </c15:ser>
            </c15:filteredBarSeries>
          </c:ext>
        </c:extLst>
      </c:barChart>
      <c:catAx>
        <c:axId val="125706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761280"/>
        <c:crosses val="autoZero"/>
        <c:auto val="1"/>
        <c:lblAlgn val="ctr"/>
        <c:lblOffset val="100"/>
        <c:noMultiLvlLbl val="0"/>
      </c:catAx>
      <c:valAx>
        <c:axId val="86876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06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308223070054402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'2024'!$A$9</c:f>
              <c:strCache>
                <c:ptCount val="1"/>
                <c:pt idx="0">
                  <c:v>Usagers portable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'2024'!$B$9:$N$9</c:f>
              <c:numCache>
                <c:formatCode>General</c:formatCode>
                <c:ptCount val="13"/>
                <c:pt idx="0">
                  <c:v>0</c:v>
                </c:pt>
                <c:pt idx="1">
                  <c:v>17</c:v>
                </c:pt>
                <c:pt idx="2">
                  <c:v>5</c:v>
                </c:pt>
                <c:pt idx="3">
                  <c:v>9</c:v>
                </c:pt>
                <c:pt idx="4">
                  <c:v>10</c:v>
                </c:pt>
                <c:pt idx="5">
                  <c:v>4</c:v>
                </c:pt>
                <c:pt idx="6">
                  <c:v>12</c:v>
                </c:pt>
                <c:pt idx="7">
                  <c:v>8</c:v>
                </c:pt>
                <c:pt idx="8">
                  <c:v>11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5-4BCF-9EEB-9D7EEA7BD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4366912"/>
        <c:axId val="1398088704"/>
      </c:barChart>
      <c:catAx>
        <c:axId val="93436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88704"/>
        <c:crosses val="autoZero"/>
        <c:auto val="1"/>
        <c:lblAlgn val="ctr"/>
        <c:lblOffset val="100"/>
        <c:noMultiLvlLbl val="0"/>
      </c:catAx>
      <c:valAx>
        <c:axId val="13980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6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821522309711286"/>
          <c:y val="0.208333333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510577744047048E-2"/>
          <c:y val="0.18501521449454073"/>
          <c:w val="0.89019685039370078"/>
          <c:h val="0.707160756548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'2024'!$A$12</c:f>
              <c:strCache>
                <c:ptCount val="1"/>
                <c:pt idx="0">
                  <c:v>Élaguer (livres, pério.)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'2024'!$B$12:$N$12</c:f>
              <c:numCache>
                <c:formatCode>General</c:formatCode>
                <c:ptCount val="13"/>
                <c:pt idx="0">
                  <c:v>606</c:v>
                </c:pt>
                <c:pt idx="1">
                  <c:v>547</c:v>
                </c:pt>
                <c:pt idx="2">
                  <c:v>675</c:v>
                </c:pt>
                <c:pt idx="3">
                  <c:v>8</c:v>
                </c:pt>
                <c:pt idx="4">
                  <c:v>153</c:v>
                </c:pt>
                <c:pt idx="5">
                  <c:v>75</c:v>
                </c:pt>
                <c:pt idx="6">
                  <c:v>64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0-4DD8-A477-C0437BE64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074688"/>
        <c:axId val="1384889232"/>
      </c:barChart>
      <c:catAx>
        <c:axId val="125707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889232"/>
        <c:crosses val="autoZero"/>
        <c:auto val="1"/>
        <c:lblAlgn val="ctr"/>
        <c:lblOffset val="100"/>
        <c:noMultiLvlLbl val="0"/>
      </c:catAx>
      <c:valAx>
        <c:axId val="138488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07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2149300087489063"/>
          <c:y val="0.28240740740740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4750183254124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'2024'!$A$15</c:f>
              <c:strCache>
                <c:ptCount val="1"/>
                <c:pt idx="0">
                  <c:v>Membres inscrit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'2024'!$B$15:$N$15</c:f>
              <c:numCache>
                <c:formatCode>General</c:formatCode>
                <c:ptCount val="13"/>
                <c:pt idx="0">
                  <c:v>24</c:v>
                </c:pt>
                <c:pt idx="1">
                  <c:v>7</c:v>
                </c:pt>
                <c:pt idx="2">
                  <c:v>48</c:v>
                </c:pt>
                <c:pt idx="3">
                  <c:v>18</c:v>
                </c:pt>
                <c:pt idx="4">
                  <c:v>26</c:v>
                </c:pt>
                <c:pt idx="5">
                  <c:v>31</c:v>
                </c:pt>
                <c:pt idx="6">
                  <c:v>56</c:v>
                </c:pt>
                <c:pt idx="7">
                  <c:v>39</c:v>
                </c:pt>
                <c:pt idx="8">
                  <c:v>32</c:v>
                </c:pt>
                <c:pt idx="9">
                  <c:v>14</c:v>
                </c:pt>
                <c:pt idx="10">
                  <c:v>12</c:v>
                </c:pt>
                <c:pt idx="11">
                  <c:v>17</c:v>
                </c:pt>
                <c:pt idx="12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5-4DBA-95D8-7044BEA8F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65456"/>
        <c:axId val="868762768"/>
      </c:barChart>
      <c:catAx>
        <c:axId val="87386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762768"/>
        <c:crosses val="autoZero"/>
        <c:auto val="1"/>
        <c:lblAlgn val="ctr"/>
        <c:lblOffset val="100"/>
        <c:noMultiLvlLbl val="0"/>
      </c:catAx>
      <c:valAx>
        <c:axId val="86876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6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'2024'!$A$16</c:f>
              <c:strCache>
                <c:ptCount val="1"/>
                <c:pt idx="0">
                  <c:v>Membres inscrit cumulatif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'2024'!$B$16:$N$16</c:f>
              <c:numCache>
                <c:formatCode>General</c:formatCode>
                <c:ptCount val="13"/>
                <c:pt idx="0">
                  <c:v>2049</c:v>
                </c:pt>
                <c:pt idx="1">
                  <c:v>2056</c:v>
                </c:pt>
                <c:pt idx="2">
                  <c:v>2104</c:v>
                </c:pt>
                <c:pt idx="3">
                  <c:v>2122</c:v>
                </c:pt>
                <c:pt idx="4">
                  <c:v>2148</c:v>
                </c:pt>
                <c:pt idx="5">
                  <c:v>2179</c:v>
                </c:pt>
                <c:pt idx="6">
                  <c:v>2235</c:v>
                </c:pt>
                <c:pt idx="7">
                  <c:v>2274</c:v>
                </c:pt>
                <c:pt idx="8">
                  <c:v>2306</c:v>
                </c:pt>
                <c:pt idx="9">
                  <c:v>2320</c:v>
                </c:pt>
                <c:pt idx="10">
                  <c:v>2332</c:v>
                </c:pt>
                <c:pt idx="11">
                  <c:v>2349</c:v>
                </c:pt>
                <c:pt idx="12">
                  <c:v>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E-46AF-8DCC-20C57B233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0301152"/>
        <c:axId val="1398088208"/>
      </c:barChart>
      <c:catAx>
        <c:axId val="12403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88208"/>
        <c:crosses val="autoZero"/>
        <c:auto val="1"/>
        <c:lblAlgn val="ctr"/>
        <c:lblOffset val="100"/>
        <c:noMultiLvlLbl val="0"/>
      </c:catAx>
      <c:valAx>
        <c:axId val="139808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30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'2024'!$A$18</c:f>
              <c:strCache>
                <c:ptCount val="1"/>
                <c:pt idx="0">
                  <c:v>Emprunts Périodiques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'2024'!$B$18:$N$18</c:f>
              <c:numCache>
                <c:formatCode>General</c:formatCode>
                <c:ptCount val="13"/>
                <c:pt idx="0">
                  <c:v>6</c:v>
                </c:pt>
                <c:pt idx="1">
                  <c:v>13</c:v>
                </c:pt>
                <c:pt idx="2">
                  <c:v>8</c:v>
                </c:pt>
                <c:pt idx="3">
                  <c:v>16</c:v>
                </c:pt>
                <c:pt idx="4">
                  <c:v>11</c:v>
                </c:pt>
                <c:pt idx="5">
                  <c:v>4</c:v>
                </c:pt>
                <c:pt idx="6">
                  <c:v>12</c:v>
                </c:pt>
                <c:pt idx="7">
                  <c:v>20</c:v>
                </c:pt>
                <c:pt idx="8">
                  <c:v>20</c:v>
                </c:pt>
                <c:pt idx="9">
                  <c:v>12</c:v>
                </c:pt>
                <c:pt idx="10">
                  <c:v>1</c:v>
                </c:pt>
                <c:pt idx="1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9-4589-962A-9A5404B6E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3553680"/>
        <c:axId val="1256432512"/>
      </c:barChart>
      <c:catAx>
        <c:axId val="93355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432512"/>
        <c:crosses val="autoZero"/>
        <c:auto val="1"/>
        <c:lblAlgn val="ctr"/>
        <c:lblOffset val="100"/>
        <c:noMultiLvlLbl val="0"/>
      </c:catAx>
      <c:valAx>
        <c:axId val="12564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55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'2024'!$A$19</c:f>
              <c:strCache>
                <c:ptCount val="1"/>
                <c:pt idx="0">
                  <c:v>Emprunts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'2024'!$B$19:$N$19</c:f>
              <c:numCache>
                <c:formatCode>General</c:formatCode>
                <c:ptCount val="13"/>
                <c:pt idx="0">
                  <c:v>586</c:v>
                </c:pt>
                <c:pt idx="1">
                  <c:v>246</c:v>
                </c:pt>
                <c:pt idx="2">
                  <c:v>749</c:v>
                </c:pt>
                <c:pt idx="3">
                  <c:v>834</c:v>
                </c:pt>
                <c:pt idx="4">
                  <c:v>857</c:v>
                </c:pt>
                <c:pt idx="5">
                  <c:v>554</c:v>
                </c:pt>
                <c:pt idx="6">
                  <c:v>779</c:v>
                </c:pt>
                <c:pt idx="7">
                  <c:v>937</c:v>
                </c:pt>
                <c:pt idx="8">
                  <c:v>848</c:v>
                </c:pt>
                <c:pt idx="9">
                  <c:v>808</c:v>
                </c:pt>
                <c:pt idx="10">
                  <c:v>707</c:v>
                </c:pt>
                <c:pt idx="11">
                  <c:v>415</c:v>
                </c:pt>
                <c:pt idx="12">
                  <c:v>8320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F-481C-9DCB-C621D1524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74144"/>
        <c:axId val="1262705232"/>
      </c:barChart>
      <c:catAx>
        <c:axId val="8738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705232"/>
        <c:crosses val="autoZero"/>
        <c:auto val="1"/>
        <c:lblAlgn val="ctr"/>
        <c:lblOffset val="100"/>
        <c:noMultiLvlLbl val="0"/>
      </c:catAx>
      <c:valAx>
        <c:axId val="126270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7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'2024'!$A$20</c:f>
              <c:strCache>
                <c:ptCount val="1"/>
                <c:pt idx="0">
                  <c:v>Renouvellements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'2024'!$B$20:$N$20</c:f>
              <c:numCache>
                <c:formatCode>General</c:formatCode>
                <c:ptCount val="13"/>
                <c:pt idx="0">
                  <c:v>61</c:v>
                </c:pt>
                <c:pt idx="1">
                  <c:v>22</c:v>
                </c:pt>
                <c:pt idx="2">
                  <c:v>72</c:v>
                </c:pt>
                <c:pt idx="3">
                  <c:v>82</c:v>
                </c:pt>
                <c:pt idx="4">
                  <c:v>66</c:v>
                </c:pt>
                <c:pt idx="5">
                  <c:v>58</c:v>
                </c:pt>
                <c:pt idx="6">
                  <c:v>65</c:v>
                </c:pt>
                <c:pt idx="7">
                  <c:v>125</c:v>
                </c:pt>
                <c:pt idx="8">
                  <c:v>91</c:v>
                </c:pt>
                <c:pt idx="9">
                  <c:v>73</c:v>
                </c:pt>
                <c:pt idx="10">
                  <c:v>77</c:v>
                </c:pt>
                <c:pt idx="11">
                  <c:v>44</c:v>
                </c:pt>
                <c:pt idx="12">
                  <c:v>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0-4ED2-A4D3-F4569BE99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36304"/>
        <c:axId val="873807008"/>
      </c:barChart>
      <c:catAx>
        <c:axId val="204983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07008"/>
        <c:crosses val="autoZero"/>
        <c:auto val="1"/>
        <c:lblAlgn val="ctr"/>
        <c:lblOffset val="100"/>
        <c:noMultiLvlLbl val="0"/>
      </c:catAx>
      <c:valAx>
        <c:axId val="8738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3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717592592592593"/>
          <c:y val="0.188405868768636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40252922930088"/>
          <c:y val="0.14896027842950813"/>
          <c:w val="0.87753018372703417"/>
          <c:h val="0.72088764946048411"/>
        </c:manualLayout>
      </c:layout>
      <c:barChart>
        <c:barDir val="col"/>
        <c:grouping val="clustered"/>
        <c:varyColors val="0"/>
        <c:ser>
          <c:idx val="16"/>
          <c:order val="16"/>
          <c:tx>
            <c:strRef>
              <c:f>[1]Sheet6!$A$20</c:f>
              <c:strCache>
                <c:ptCount val="1"/>
                <c:pt idx="0">
                  <c:v>Emprunts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[1]Sheet6!$B$3:$N$3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[1]Sheet6!$B$20:$N$20</c:f>
              <c:numCache>
                <c:formatCode>General</c:formatCode>
                <c:ptCount val="13"/>
                <c:pt idx="0">
                  <c:v>682</c:v>
                </c:pt>
                <c:pt idx="1">
                  <c:v>624</c:v>
                </c:pt>
                <c:pt idx="2">
                  <c:v>791</c:v>
                </c:pt>
                <c:pt idx="3">
                  <c:v>625</c:v>
                </c:pt>
                <c:pt idx="4">
                  <c:v>645</c:v>
                </c:pt>
                <c:pt idx="5">
                  <c:v>572</c:v>
                </c:pt>
                <c:pt idx="6">
                  <c:v>742</c:v>
                </c:pt>
                <c:pt idx="7">
                  <c:v>505</c:v>
                </c:pt>
                <c:pt idx="12">
                  <c:v>5186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A-426E-B2C6-13BCECA772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2184847"/>
        <c:axId val="70478057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[1]Sheet6!$A$4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[1]Sheet6!$B$4:$N$4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68A-426E-B2C6-13BCECA7722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68A-426E-B2C6-13BCECA7722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68A-426E-B2C6-13BCECA7722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68A-426E-B2C6-13BCECA7722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68A-426E-B2C6-13BCECA7722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68A-426E-B2C6-13BCECA7722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68A-426E-B2C6-13BCECA7722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68A-426E-B2C6-13BCECA7722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68A-426E-B2C6-13BCECA7722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68A-426E-B2C6-13BCECA7722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68A-426E-B2C6-13BCECA7722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68A-426E-B2C6-13BCECA7722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68A-426E-B2C6-13BCECA7722B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68A-426E-B2C6-13BCECA7722B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68A-426E-B2C6-13BCECA7722B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[1]Sheet6!$B$3:$N$3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[1]Sheet6!$B$19:$N$19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68A-426E-B2C6-13BCECA7722B}"/>
                  </c:ext>
                </c:extLst>
              </c15:ser>
            </c15:filteredBarSeries>
          </c:ext>
        </c:extLst>
      </c:barChart>
      <c:catAx>
        <c:axId val="75218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780575"/>
        <c:crosses val="autoZero"/>
        <c:auto val="1"/>
        <c:lblAlgn val="ctr"/>
        <c:lblOffset val="100"/>
        <c:noMultiLvlLbl val="0"/>
      </c:catAx>
      <c:valAx>
        <c:axId val="704780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18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098781727428577E-2"/>
          <c:y val="0.19486111111111112"/>
          <c:w val="0.865244185517272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'2024'!$A$21</c:f>
              <c:strCache>
                <c:ptCount val="1"/>
                <c:pt idx="0">
                  <c:v>Réservations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'2024'!$B$21:$N$21</c:f>
              <c:numCache>
                <c:formatCode>General</c:formatCode>
                <c:ptCount val="13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  <c:pt idx="5">
                  <c:v>1</c:v>
                </c:pt>
                <c:pt idx="6">
                  <c:v>2</c:v>
                </c:pt>
                <c:pt idx="7">
                  <c:v>13</c:v>
                </c:pt>
                <c:pt idx="8">
                  <c:v>9</c:v>
                </c:pt>
                <c:pt idx="9">
                  <c:v>2</c:v>
                </c:pt>
                <c:pt idx="10">
                  <c:v>9</c:v>
                </c:pt>
                <c:pt idx="11">
                  <c:v>6</c:v>
                </c:pt>
                <c:pt idx="1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5-4CA8-9F51-567AA8C8A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37264"/>
        <c:axId val="1345898464"/>
      </c:barChart>
      <c:catAx>
        <c:axId val="204983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898464"/>
        <c:crosses val="autoZero"/>
        <c:auto val="1"/>
        <c:lblAlgn val="ctr"/>
        <c:lblOffset val="100"/>
        <c:noMultiLvlLbl val="0"/>
      </c:catAx>
      <c:valAx>
        <c:axId val="134589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3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36482939632549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'2024'!$A$22</c:f>
              <c:strCache>
                <c:ptCount val="1"/>
                <c:pt idx="0">
                  <c:v>Jeux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'2024'!$B$22:$N$22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10</c:v>
                </c:pt>
                <c:pt idx="11">
                  <c:v>10</c:v>
                </c:pt>
                <c:pt idx="1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56A-99A1-2A21F4030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14704"/>
        <c:axId val="1508325920"/>
      </c:barChart>
      <c:catAx>
        <c:axId val="204981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325920"/>
        <c:crosses val="autoZero"/>
        <c:auto val="1"/>
        <c:lblAlgn val="ctr"/>
        <c:lblOffset val="100"/>
        <c:noMultiLvlLbl val="0"/>
      </c:catAx>
      <c:valAx>
        <c:axId val="150832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1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'2024'!$A$23</c:f>
              <c:strCache>
                <c:ptCount val="1"/>
                <c:pt idx="0">
                  <c:v>DVD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'2024'!$B$23:$N$23</c:f>
              <c:numCache>
                <c:formatCode>General</c:formatCode>
                <c:ptCount val="13"/>
                <c:pt idx="0">
                  <c:v>8</c:v>
                </c:pt>
                <c:pt idx="1">
                  <c:v>15</c:v>
                </c:pt>
                <c:pt idx="2">
                  <c:v>5</c:v>
                </c:pt>
                <c:pt idx="3">
                  <c:v>25</c:v>
                </c:pt>
                <c:pt idx="4">
                  <c:v>34</c:v>
                </c:pt>
                <c:pt idx="5">
                  <c:v>21</c:v>
                </c:pt>
                <c:pt idx="6">
                  <c:v>37</c:v>
                </c:pt>
                <c:pt idx="7">
                  <c:v>15</c:v>
                </c:pt>
                <c:pt idx="8">
                  <c:v>11</c:v>
                </c:pt>
                <c:pt idx="9">
                  <c:v>4</c:v>
                </c:pt>
                <c:pt idx="10">
                  <c:v>7</c:v>
                </c:pt>
                <c:pt idx="11">
                  <c:v>11</c:v>
                </c:pt>
                <c:pt idx="12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D-452B-9863-60F7B1CCC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19024"/>
        <c:axId val="1509843024"/>
      </c:barChart>
      <c:catAx>
        <c:axId val="204981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9843024"/>
        <c:crosses val="autoZero"/>
        <c:auto val="1"/>
        <c:lblAlgn val="ctr"/>
        <c:lblOffset val="100"/>
        <c:noMultiLvlLbl val="0"/>
      </c:catAx>
      <c:valAx>
        <c:axId val="150984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511789151356083"/>
          <c:y val="0.52777777777777779"/>
        </c:manualLayout>
      </c:layout>
      <c:overlay val="0"/>
      <c:spPr>
        <a:noFill/>
        <a:ln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541119860017497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'2024 au mois'!$A$5</c:f>
              <c:strCache>
                <c:ptCount val="1"/>
                <c:pt idx="0">
                  <c:v>Livres catalogués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 au mois'!$B$1:$N$3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'2024 au mois'!$B$5:$N$5</c:f>
              <c:numCache>
                <c:formatCode>General</c:formatCode>
                <c:ptCount val="13"/>
                <c:pt idx="0">
                  <c:v>64</c:v>
                </c:pt>
                <c:pt idx="1">
                  <c:v>17</c:v>
                </c:pt>
                <c:pt idx="2">
                  <c:v>158</c:v>
                </c:pt>
                <c:pt idx="3">
                  <c:v>207</c:v>
                </c:pt>
                <c:pt idx="4">
                  <c:v>191</c:v>
                </c:pt>
                <c:pt idx="5">
                  <c:v>95</c:v>
                </c:pt>
                <c:pt idx="6">
                  <c:v>178</c:v>
                </c:pt>
                <c:pt idx="7">
                  <c:v>96</c:v>
                </c:pt>
                <c:pt idx="8">
                  <c:v>95</c:v>
                </c:pt>
                <c:pt idx="12">
                  <c:v>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D-4521-98D6-88BB8151B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069888"/>
        <c:axId val="868761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 au mois'!$A$4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'2024 au mois'!$B$1:$N$3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 au mois'!$B$4:$N$4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F2D-4521-98D6-88BB8151B085}"/>
                  </c:ext>
                </c:extLst>
              </c15:ser>
            </c15:filteredBarSeries>
          </c:ext>
        </c:extLst>
      </c:barChart>
      <c:catAx>
        <c:axId val="125706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761280"/>
        <c:crosses val="autoZero"/>
        <c:auto val="1"/>
        <c:lblAlgn val="ctr"/>
        <c:lblOffset val="100"/>
        <c:noMultiLvlLbl val="0"/>
      </c:catAx>
      <c:valAx>
        <c:axId val="86876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06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308223070054402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au mois'!$A$9</c:f>
              <c:strCache>
                <c:ptCount val="1"/>
                <c:pt idx="0">
                  <c:v>Usagers portable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 au mois'!$B$9:$N$9</c:f>
              <c:numCache>
                <c:formatCode>General</c:formatCode>
                <c:ptCount val="13"/>
                <c:pt idx="0">
                  <c:v>0</c:v>
                </c:pt>
                <c:pt idx="1">
                  <c:v>17</c:v>
                </c:pt>
                <c:pt idx="2">
                  <c:v>5</c:v>
                </c:pt>
                <c:pt idx="3">
                  <c:v>9</c:v>
                </c:pt>
                <c:pt idx="4">
                  <c:v>10</c:v>
                </c:pt>
                <c:pt idx="5">
                  <c:v>4</c:v>
                </c:pt>
                <c:pt idx="6">
                  <c:v>12</c:v>
                </c:pt>
                <c:pt idx="7">
                  <c:v>8</c:v>
                </c:pt>
                <c:pt idx="8">
                  <c:v>11</c:v>
                </c:pt>
                <c:pt idx="1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A-453B-9997-567D9E24C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4366912"/>
        <c:axId val="1398088704"/>
      </c:barChart>
      <c:catAx>
        <c:axId val="93436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88704"/>
        <c:crosses val="autoZero"/>
        <c:auto val="1"/>
        <c:lblAlgn val="ctr"/>
        <c:lblOffset val="100"/>
        <c:noMultiLvlLbl val="0"/>
      </c:catAx>
      <c:valAx>
        <c:axId val="13980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6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821522309711286"/>
          <c:y val="0.208333333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510577744047048E-2"/>
          <c:y val="0.18501521449454073"/>
          <c:w val="0.89019685039370078"/>
          <c:h val="0.707160756548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au mois'!$A$12</c:f>
              <c:strCache>
                <c:ptCount val="1"/>
                <c:pt idx="0">
                  <c:v>Élaguer (livres, pério.)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'2024 au mois'!$B$12:$N$12</c:f>
              <c:numCache>
                <c:formatCode>General</c:formatCode>
                <c:ptCount val="13"/>
                <c:pt idx="0">
                  <c:v>606</c:v>
                </c:pt>
                <c:pt idx="1">
                  <c:v>547</c:v>
                </c:pt>
                <c:pt idx="2">
                  <c:v>675</c:v>
                </c:pt>
                <c:pt idx="3">
                  <c:v>8</c:v>
                </c:pt>
                <c:pt idx="4">
                  <c:v>153</c:v>
                </c:pt>
                <c:pt idx="5">
                  <c:v>75</c:v>
                </c:pt>
                <c:pt idx="6">
                  <c:v>64</c:v>
                </c:pt>
                <c:pt idx="7">
                  <c:v>1</c:v>
                </c:pt>
                <c:pt idx="8">
                  <c:v>6</c:v>
                </c:pt>
                <c:pt idx="12">
                  <c:v>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D-49BC-ABD5-8B29E7E46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074688"/>
        <c:axId val="1384889232"/>
      </c:barChart>
      <c:catAx>
        <c:axId val="125707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889232"/>
        <c:crosses val="autoZero"/>
        <c:auto val="1"/>
        <c:lblAlgn val="ctr"/>
        <c:lblOffset val="100"/>
        <c:noMultiLvlLbl val="0"/>
      </c:catAx>
      <c:valAx>
        <c:axId val="138488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07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2149300087489063"/>
          <c:y val="0.28240740740740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4750183254124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au mois'!$A$15</c:f>
              <c:strCache>
                <c:ptCount val="1"/>
                <c:pt idx="0">
                  <c:v>Membres inscrit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 au mois'!$B$15:$N$15</c:f>
              <c:numCache>
                <c:formatCode>General</c:formatCode>
                <c:ptCount val="13"/>
                <c:pt idx="0">
                  <c:v>24</c:v>
                </c:pt>
                <c:pt idx="1">
                  <c:v>7</c:v>
                </c:pt>
                <c:pt idx="2">
                  <c:v>48</c:v>
                </c:pt>
                <c:pt idx="3">
                  <c:v>18</c:v>
                </c:pt>
                <c:pt idx="4">
                  <c:v>26</c:v>
                </c:pt>
                <c:pt idx="5">
                  <c:v>31</c:v>
                </c:pt>
                <c:pt idx="6">
                  <c:v>56</c:v>
                </c:pt>
                <c:pt idx="7">
                  <c:v>39</c:v>
                </c:pt>
                <c:pt idx="8">
                  <c:v>32</c:v>
                </c:pt>
                <c:pt idx="12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D-48C1-9D55-E34DAD4A4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65456"/>
        <c:axId val="868762768"/>
      </c:barChart>
      <c:catAx>
        <c:axId val="87386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762768"/>
        <c:crosses val="autoZero"/>
        <c:auto val="1"/>
        <c:lblAlgn val="ctr"/>
        <c:lblOffset val="100"/>
        <c:noMultiLvlLbl val="0"/>
      </c:catAx>
      <c:valAx>
        <c:axId val="86876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6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 au mois'!$A$16</c:f>
              <c:strCache>
                <c:ptCount val="1"/>
                <c:pt idx="0">
                  <c:v>Membres inscrit cumulatif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'2024 au mois'!$B$16:$N$16</c:f>
              <c:numCache>
                <c:formatCode>General</c:formatCode>
                <c:ptCount val="13"/>
                <c:pt idx="0">
                  <c:v>2049</c:v>
                </c:pt>
                <c:pt idx="1">
                  <c:v>2056</c:v>
                </c:pt>
                <c:pt idx="2">
                  <c:v>2104</c:v>
                </c:pt>
                <c:pt idx="3">
                  <c:v>2122</c:v>
                </c:pt>
                <c:pt idx="4">
                  <c:v>2148</c:v>
                </c:pt>
                <c:pt idx="5">
                  <c:v>2179</c:v>
                </c:pt>
                <c:pt idx="6">
                  <c:v>2235</c:v>
                </c:pt>
                <c:pt idx="7">
                  <c:v>2274</c:v>
                </c:pt>
                <c:pt idx="8">
                  <c:v>2306</c:v>
                </c:pt>
                <c:pt idx="9">
                  <c:v>2306</c:v>
                </c:pt>
                <c:pt idx="10">
                  <c:v>2306</c:v>
                </c:pt>
                <c:pt idx="11">
                  <c:v>2306</c:v>
                </c:pt>
                <c:pt idx="12">
                  <c:v>2306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D-46AC-AFCE-5BCA3AD8D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0301152"/>
        <c:axId val="1398088208"/>
      </c:barChart>
      <c:catAx>
        <c:axId val="12403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88208"/>
        <c:crosses val="autoZero"/>
        <c:auto val="1"/>
        <c:lblAlgn val="ctr"/>
        <c:lblOffset val="100"/>
        <c:noMultiLvlLbl val="0"/>
      </c:catAx>
      <c:valAx>
        <c:axId val="139808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30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au mois'!$A$18</c:f>
              <c:strCache>
                <c:ptCount val="1"/>
                <c:pt idx="0">
                  <c:v>Emprunts Périodiques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'2024 au mois'!$B$18:$N$18</c:f>
              <c:numCache>
                <c:formatCode>General</c:formatCode>
                <c:ptCount val="13"/>
                <c:pt idx="0">
                  <c:v>6</c:v>
                </c:pt>
                <c:pt idx="1">
                  <c:v>13</c:v>
                </c:pt>
                <c:pt idx="2">
                  <c:v>8</c:v>
                </c:pt>
                <c:pt idx="3">
                  <c:v>16</c:v>
                </c:pt>
                <c:pt idx="4">
                  <c:v>11</c:v>
                </c:pt>
                <c:pt idx="5">
                  <c:v>4</c:v>
                </c:pt>
                <c:pt idx="6">
                  <c:v>12</c:v>
                </c:pt>
                <c:pt idx="7">
                  <c:v>20</c:v>
                </c:pt>
                <c:pt idx="8">
                  <c:v>20</c:v>
                </c:pt>
                <c:pt idx="12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1-47E4-964D-4AF49715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3553680"/>
        <c:axId val="1256432512"/>
      </c:barChart>
      <c:catAx>
        <c:axId val="93355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432512"/>
        <c:crosses val="autoZero"/>
        <c:auto val="1"/>
        <c:lblAlgn val="ctr"/>
        <c:lblOffset val="100"/>
        <c:noMultiLvlLbl val="0"/>
      </c:catAx>
      <c:valAx>
        <c:axId val="12564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55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 au mois'!$A$19</c:f>
              <c:strCache>
                <c:ptCount val="1"/>
                <c:pt idx="0">
                  <c:v>Emprunts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 au mois'!$B$19:$N$19</c:f>
              <c:numCache>
                <c:formatCode>General</c:formatCode>
                <c:ptCount val="13"/>
                <c:pt idx="0">
                  <c:v>586</c:v>
                </c:pt>
                <c:pt idx="1">
                  <c:v>246</c:v>
                </c:pt>
                <c:pt idx="2">
                  <c:v>749</c:v>
                </c:pt>
                <c:pt idx="3">
                  <c:v>834</c:v>
                </c:pt>
                <c:pt idx="4">
                  <c:v>857</c:v>
                </c:pt>
                <c:pt idx="5">
                  <c:v>554</c:v>
                </c:pt>
                <c:pt idx="6">
                  <c:v>779</c:v>
                </c:pt>
                <c:pt idx="7">
                  <c:v>937</c:v>
                </c:pt>
                <c:pt idx="8">
                  <c:v>848</c:v>
                </c:pt>
                <c:pt idx="12">
                  <c:v>6390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2-4FB5-9127-4CE6A1612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74144"/>
        <c:axId val="1262705232"/>
      </c:barChart>
      <c:catAx>
        <c:axId val="8738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705232"/>
        <c:crosses val="autoZero"/>
        <c:auto val="1"/>
        <c:lblAlgn val="ctr"/>
        <c:lblOffset val="100"/>
        <c:noMultiLvlLbl val="0"/>
      </c:catAx>
      <c:valAx>
        <c:axId val="126270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7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608213035870514"/>
          <c:y val="0.12355212355212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472878390201224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18"/>
          <c:order val="18"/>
          <c:tx>
            <c:strRef>
              <c:f>[1]Sheet8!$A$20</c:f>
              <c:strCache>
                <c:ptCount val="1"/>
                <c:pt idx="0">
                  <c:v>Réservations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[1]Sheet8!$B$1:$N$1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[1]Sheet8!$B$20:$N$20</c:f>
              <c:numCache>
                <c:formatCode>General</c:formatCode>
                <c:ptCount val="13"/>
                <c:pt idx="0">
                  <c:v>7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1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5-4018-A2D2-F2F9827521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621983"/>
        <c:axId val="4933958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[1]Sheet8!$A$2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[1]Sheet8!$B$2:$N$2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7F5-4018-A2D2-F2F98275212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7F5-4018-A2D2-F2F98275212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F5-4018-A2D2-F2F98275212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F5-4018-A2D2-F2F98275212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F5-4018-A2D2-F2F98275212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F5-4018-A2D2-F2F98275212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7F5-4018-A2D2-F2F98275212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7F5-4018-A2D2-F2F98275212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7F5-4018-A2D2-F2F98275212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7F5-4018-A2D2-F2F98275212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7F5-4018-A2D2-F2F98275212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7F5-4018-A2D2-F2F982752126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7F5-4018-A2D2-F2F982752126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7F5-4018-A2D2-F2F982752126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7F5-4018-A2D2-F2F982752126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7F5-4018-A2D2-F2F982752126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7F5-4018-A2D2-F2F982752126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[1]Sheet8!$B$19:$N$19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7F5-4018-A2D2-F2F982752126}"/>
                  </c:ext>
                </c:extLst>
              </c15:ser>
            </c15:filteredBarSeries>
          </c:ext>
        </c:extLst>
      </c:barChart>
      <c:catAx>
        <c:axId val="662621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395855"/>
        <c:crosses val="autoZero"/>
        <c:auto val="1"/>
        <c:lblAlgn val="ctr"/>
        <c:lblOffset val="100"/>
        <c:noMultiLvlLbl val="0"/>
      </c:catAx>
      <c:valAx>
        <c:axId val="49339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62198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au mois'!$A$20</c:f>
              <c:strCache>
                <c:ptCount val="1"/>
                <c:pt idx="0">
                  <c:v>Renouvellements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 au mois'!$B$20:$N$20</c:f>
              <c:numCache>
                <c:formatCode>General</c:formatCode>
                <c:ptCount val="13"/>
                <c:pt idx="0">
                  <c:v>61</c:v>
                </c:pt>
                <c:pt idx="1">
                  <c:v>22</c:v>
                </c:pt>
                <c:pt idx="2">
                  <c:v>72</c:v>
                </c:pt>
                <c:pt idx="3">
                  <c:v>82</c:v>
                </c:pt>
                <c:pt idx="4">
                  <c:v>66</c:v>
                </c:pt>
                <c:pt idx="5">
                  <c:v>58</c:v>
                </c:pt>
                <c:pt idx="6">
                  <c:v>65</c:v>
                </c:pt>
                <c:pt idx="7">
                  <c:v>125</c:v>
                </c:pt>
                <c:pt idx="8">
                  <c:v>91</c:v>
                </c:pt>
                <c:pt idx="12">
                  <c:v>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4-4F7C-9FE6-D8F01592E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36304"/>
        <c:axId val="873807008"/>
      </c:barChart>
      <c:catAx>
        <c:axId val="204983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07008"/>
        <c:crosses val="autoZero"/>
        <c:auto val="1"/>
        <c:lblAlgn val="ctr"/>
        <c:lblOffset val="100"/>
        <c:noMultiLvlLbl val="0"/>
      </c:catAx>
      <c:valAx>
        <c:axId val="8738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3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098781727428577E-2"/>
          <c:y val="0.19486111111111112"/>
          <c:w val="0.865244185517272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au mois'!$A$21</c:f>
              <c:strCache>
                <c:ptCount val="1"/>
                <c:pt idx="0">
                  <c:v>Réservations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 au mois'!$B$21:$N$21</c:f>
              <c:numCache>
                <c:formatCode>General</c:formatCode>
                <c:ptCount val="13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  <c:pt idx="5">
                  <c:v>1</c:v>
                </c:pt>
                <c:pt idx="6">
                  <c:v>2</c:v>
                </c:pt>
                <c:pt idx="7">
                  <c:v>13</c:v>
                </c:pt>
                <c:pt idx="8">
                  <c:v>9</c:v>
                </c:pt>
                <c:pt idx="1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B-4481-8279-4B392A01D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37264"/>
        <c:axId val="1345898464"/>
      </c:barChart>
      <c:catAx>
        <c:axId val="204983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898464"/>
        <c:crosses val="autoZero"/>
        <c:auto val="1"/>
        <c:lblAlgn val="ctr"/>
        <c:lblOffset val="100"/>
        <c:noMultiLvlLbl val="0"/>
      </c:catAx>
      <c:valAx>
        <c:axId val="134589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3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36482939632549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au mois'!$A$22</c:f>
              <c:strCache>
                <c:ptCount val="1"/>
                <c:pt idx="0">
                  <c:v>Jeux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 au mois'!$B$22:$N$22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  <c:pt idx="8">
                  <c:v>10</c:v>
                </c:pt>
                <c:pt idx="1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F-4059-99ED-8BAC7C0C5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14704"/>
        <c:axId val="1508325920"/>
      </c:barChart>
      <c:catAx>
        <c:axId val="204981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325920"/>
        <c:crosses val="autoZero"/>
        <c:auto val="1"/>
        <c:lblAlgn val="ctr"/>
        <c:lblOffset val="100"/>
        <c:noMultiLvlLbl val="0"/>
      </c:catAx>
      <c:valAx>
        <c:axId val="150832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1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 au mois'!$A$23</c:f>
              <c:strCache>
                <c:ptCount val="1"/>
                <c:pt idx="0">
                  <c:v>DVD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'2024 au mois'!$B$23:$N$23</c:f>
              <c:numCache>
                <c:formatCode>General</c:formatCode>
                <c:ptCount val="13"/>
                <c:pt idx="0">
                  <c:v>8</c:v>
                </c:pt>
                <c:pt idx="1">
                  <c:v>15</c:v>
                </c:pt>
                <c:pt idx="2">
                  <c:v>5</c:v>
                </c:pt>
                <c:pt idx="3">
                  <c:v>25</c:v>
                </c:pt>
                <c:pt idx="4">
                  <c:v>34</c:v>
                </c:pt>
                <c:pt idx="5">
                  <c:v>21</c:v>
                </c:pt>
                <c:pt idx="6">
                  <c:v>37</c:v>
                </c:pt>
                <c:pt idx="7">
                  <c:v>15</c:v>
                </c:pt>
                <c:pt idx="8">
                  <c:v>11</c:v>
                </c:pt>
                <c:pt idx="12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A-4487-BD4E-047F6A01E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19024"/>
        <c:axId val="1509843024"/>
      </c:barChart>
      <c:catAx>
        <c:axId val="204981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9843024"/>
        <c:crosses val="autoZero"/>
        <c:auto val="1"/>
        <c:lblAlgn val="ctr"/>
        <c:lblOffset val="100"/>
        <c:noMultiLvlLbl val="0"/>
      </c:catAx>
      <c:valAx>
        <c:axId val="150984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511789151356083"/>
          <c:y val="0.52777777777777779"/>
        </c:manualLayout>
      </c:layout>
      <c:overlay val="0"/>
      <c:spPr>
        <a:noFill/>
        <a:ln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541106228576937E-2"/>
          <c:y val="0.19486110729295023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'2025'!$A$5</c:f>
              <c:strCache>
                <c:ptCount val="1"/>
                <c:pt idx="0">
                  <c:v>Livres catalogués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'2025'!$B$1:$N$3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'2025'!$B$5:$N$5</c:f>
              <c:numCache>
                <c:formatCode>General</c:formatCode>
                <c:ptCount val="13"/>
                <c:pt idx="0">
                  <c:v>103</c:v>
                </c:pt>
                <c:pt idx="1">
                  <c:v>124</c:v>
                </c:pt>
                <c:pt idx="2">
                  <c:v>165</c:v>
                </c:pt>
                <c:pt idx="3">
                  <c:v>194</c:v>
                </c:pt>
                <c:pt idx="4">
                  <c:v>126</c:v>
                </c:pt>
                <c:pt idx="5">
                  <c:v>72</c:v>
                </c:pt>
                <c:pt idx="6">
                  <c:v>117</c:v>
                </c:pt>
                <c:pt idx="7">
                  <c:v>73</c:v>
                </c:pt>
                <c:pt idx="8">
                  <c:v>79</c:v>
                </c:pt>
                <c:pt idx="12">
                  <c:v>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6-48E5-B1C8-AD75797EE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069888"/>
        <c:axId val="8687612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'2024'!$A$4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'2025'!$B$1:$N$3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'2024'!$B$4:$N$4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6C6-48E5-B1C8-AD75797EE241}"/>
                  </c:ext>
                </c:extLst>
              </c15:ser>
            </c15:filteredBarSeries>
          </c:ext>
        </c:extLst>
      </c:barChart>
      <c:catAx>
        <c:axId val="125706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761280"/>
        <c:crosses val="autoZero"/>
        <c:auto val="1"/>
        <c:lblAlgn val="ctr"/>
        <c:lblOffset val="100"/>
        <c:noMultiLvlLbl val="0"/>
      </c:catAx>
      <c:valAx>
        <c:axId val="86876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06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308223070054402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'2025'!$A$9</c:f>
              <c:strCache>
                <c:ptCount val="1"/>
                <c:pt idx="0">
                  <c:v>Usagers portable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'2025'!$B$9:$N$9</c:f>
              <c:numCache>
                <c:formatCode>General</c:formatCode>
                <c:ptCount val="13"/>
                <c:pt idx="0">
                  <c:v>17</c:v>
                </c:pt>
                <c:pt idx="1">
                  <c:v>14</c:v>
                </c:pt>
                <c:pt idx="2">
                  <c:v>9</c:v>
                </c:pt>
                <c:pt idx="3">
                  <c:v>11</c:v>
                </c:pt>
                <c:pt idx="4">
                  <c:v>14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15</c:v>
                </c:pt>
                <c:pt idx="1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A-4A51-AB2E-366B52ABA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4366912"/>
        <c:axId val="1398088704"/>
      </c:barChart>
      <c:catAx>
        <c:axId val="93436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88704"/>
        <c:crosses val="autoZero"/>
        <c:auto val="1"/>
        <c:lblAlgn val="ctr"/>
        <c:lblOffset val="100"/>
        <c:noMultiLvlLbl val="0"/>
      </c:catAx>
      <c:valAx>
        <c:axId val="139808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36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821522309711286"/>
          <c:y val="0.208333333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510577744047048E-2"/>
          <c:y val="0.18501521449454073"/>
          <c:w val="0.89019685039370078"/>
          <c:h val="0.707160756548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'2025'!$A$12</c:f>
              <c:strCache>
                <c:ptCount val="1"/>
                <c:pt idx="0">
                  <c:v>Élaguer (livres, pério.)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'2025'!$B$12:$N$12</c:f>
              <c:numCache>
                <c:formatCode>General</c:formatCode>
                <c:ptCount val="13"/>
                <c:pt idx="0">
                  <c:v>4</c:v>
                </c:pt>
                <c:pt idx="1">
                  <c:v>2</c:v>
                </c:pt>
                <c:pt idx="2">
                  <c:v>16</c:v>
                </c:pt>
                <c:pt idx="3">
                  <c:v>1</c:v>
                </c:pt>
                <c:pt idx="4">
                  <c:v>21</c:v>
                </c:pt>
                <c:pt idx="5">
                  <c:v>81</c:v>
                </c:pt>
                <c:pt idx="6">
                  <c:v>12</c:v>
                </c:pt>
                <c:pt idx="7">
                  <c:v>2</c:v>
                </c:pt>
                <c:pt idx="8">
                  <c:v>197</c:v>
                </c:pt>
                <c:pt idx="12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5-4681-9EF3-5ECE01173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7074688"/>
        <c:axId val="1384889232"/>
      </c:barChart>
      <c:catAx>
        <c:axId val="125707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4889232"/>
        <c:crosses val="autoZero"/>
        <c:auto val="1"/>
        <c:lblAlgn val="ctr"/>
        <c:lblOffset val="100"/>
        <c:noMultiLvlLbl val="0"/>
      </c:catAx>
      <c:valAx>
        <c:axId val="138488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07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2149300087489063"/>
          <c:y val="0.28240740740740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14750183254124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'2025'!$A$15</c:f>
              <c:strCache>
                <c:ptCount val="1"/>
                <c:pt idx="0">
                  <c:v>Membres inscrit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'2025'!$B$15:$N$15</c:f>
              <c:numCache>
                <c:formatCode>General</c:formatCode>
                <c:ptCount val="13"/>
                <c:pt idx="0">
                  <c:v>50</c:v>
                </c:pt>
                <c:pt idx="1">
                  <c:v>19</c:v>
                </c:pt>
                <c:pt idx="2">
                  <c:v>77</c:v>
                </c:pt>
                <c:pt idx="3">
                  <c:v>78</c:v>
                </c:pt>
                <c:pt idx="4">
                  <c:v>70</c:v>
                </c:pt>
                <c:pt idx="5">
                  <c:v>32</c:v>
                </c:pt>
                <c:pt idx="6">
                  <c:v>63</c:v>
                </c:pt>
                <c:pt idx="7">
                  <c:v>58</c:v>
                </c:pt>
                <c:pt idx="8">
                  <c:v>122</c:v>
                </c:pt>
                <c:pt idx="12">
                  <c:v>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7-4C37-B994-139146E38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65456"/>
        <c:axId val="868762768"/>
      </c:barChart>
      <c:catAx>
        <c:axId val="87386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762768"/>
        <c:crosses val="autoZero"/>
        <c:auto val="1"/>
        <c:lblAlgn val="ctr"/>
        <c:lblOffset val="100"/>
        <c:noMultiLvlLbl val="0"/>
      </c:catAx>
      <c:valAx>
        <c:axId val="86876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6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'2025'!$A$16</c:f>
              <c:strCache>
                <c:ptCount val="1"/>
                <c:pt idx="0">
                  <c:v>Membres inscrit cumulatif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'2025'!$B$16:$N$16</c:f>
              <c:numCache>
                <c:formatCode>General</c:formatCode>
                <c:ptCount val="13"/>
                <c:pt idx="0">
                  <c:v>2399</c:v>
                </c:pt>
                <c:pt idx="1">
                  <c:v>2418</c:v>
                </c:pt>
                <c:pt idx="2">
                  <c:v>2495</c:v>
                </c:pt>
                <c:pt idx="3">
                  <c:v>2573</c:v>
                </c:pt>
                <c:pt idx="4">
                  <c:v>2643</c:v>
                </c:pt>
                <c:pt idx="5">
                  <c:v>2675</c:v>
                </c:pt>
                <c:pt idx="6">
                  <c:v>2738</c:v>
                </c:pt>
                <c:pt idx="7">
                  <c:v>2796</c:v>
                </c:pt>
                <c:pt idx="8">
                  <c:v>2918</c:v>
                </c:pt>
                <c:pt idx="12">
                  <c:v>2918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4-4496-8B57-50AB7302F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0301152"/>
        <c:axId val="1398088208"/>
      </c:barChart>
      <c:catAx>
        <c:axId val="12403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8088208"/>
        <c:crosses val="autoZero"/>
        <c:auto val="1"/>
        <c:lblAlgn val="ctr"/>
        <c:lblOffset val="100"/>
        <c:noMultiLvlLbl val="0"/>
      </c:catAx>
      <c:valAx>
        <c:axId val="139808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30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'2025'!$A$18</c:f>
              <c:strCache>
                <c:ptCount val="1"/>
                <c:pt idx="0">
                  <c:v>Emprunts Périodiques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'2025'!$B$18:$N$18</c:f>
              <c:numCache>
                <c:formatCode>General</c:formatCode>
                <c:ptCount val="13"/>
                <c:pt idx="0">
                  <c:v>3</c:v>
                </c:pt>
                <c:pt idx="1">
                  <c:v>14</c:v>
                </c:pt>
                <c:pt idx="2">
                  <c:v>27</c:v>
                </c:pt>
                <c:pt idx="3">
                  <c:v>29</c:v>
                </c:pt>
                <c:pt idx="4">
                  <c:v>18</c:v>
                </c:pt>
                <c:pt idx="5">
                  <c:v>6</c:v>
                </c:pt>
                <c:pt idx="6">
                  <c:v>15</c:v>
                </c:pt>
                <c:pt idx="7">
                  <c:v>16</c:v>
                </c:pt>
                <c:pt idx="8">
                  <c:v>14</c:v>
                </c:pt>
                <c:pt idx="12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F-4DBD-9D47-E0E2944FB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3553680"/>
        <c:axId val="1256432512"/>
      </c:barChart>
      <c:catAx>
        <c:axId val="93355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432512"/>
        <c:crosses val="autoZero"/>
        <c:auto val="1"/>
        <c:lblAlgn val="ctr"/>
        <c:lblOffset val="100"/>
        <c:noMultiLvlLbl val="0"/>
      </c:catAx>
      <c:valAx>
        <c:axId val="12564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55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34512843606849E-2"/>
          <c:y val="0.22358556385039838"/>
          <c:w val="0.86859263909169071"/>
          <c:h val="0.62660533650998673"/>
        </c:manualLayout>
      </c:layout>
      <c:barChart>
        <c:barDir val="col"/>
        <c:grouping val="clustered"/>
        <c:varyColors val="0"/>
        <c:ser>
          <c:idx val="19"/>
          <c:order val="19"/>
          <c:tx>
            <c:strRef>
              <c:f>[1]Sheet9!$A$21</c:f>
              <c:strCache>
                <c:ptCount val="1"/>
                <c:pt idx="0">
                  <c:v>Jeux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[1]Sheet9!$B$1:$N$1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[1]Sheet9!$B$21:$N$21</c:f>
              <c:numCache>
                <c:formatCode>General</c:formatCode>
                <c:ptCount val="13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1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1-4EE2-9580-2B69912474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6420751"/>
        <c:axId val="5018442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[1]Sheet9!$A$2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[1]Sheet9!$B$2:$N$2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571-4EE2-9580-2B69912474F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571-4EE2-9580-2B69912474F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571-4EE2-9580-2B69912474F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571-4EE2-9580-2B69912474F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571-4EE2-9580-2B69912474F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571-4EE2-9580-2B69912474F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571-4EE2-9580-2B69912474F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571-4EE2-9580-2B69912474F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571-4EE2-9580-2B69912474F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571-4EE2-9580-2B69912474F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571-4EE2-9580-2B69912474F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571-4EE2-9580-2B69912474F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571-4EE2-9580-2B69912474F4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E571-4EE2-9580-2B69912474F4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571-4EE2-9580-2B69912474F4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E571-4EE2-9580-2B69912474F4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E571-4EE2-9580-2B69912474F4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[1]Sheet9!$B$19:$N$19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E571-4EE2-9580-2B69912474F4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[1]Sheet9!$A$20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[1]Sheet9!$B$20:$N$20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E571-4EE2-9580-2B69912474F4}"/>
                  </c:ext>
                </c:extLst>
              </c15:ser>
            </c15:filteredBarSeries>
          </c:ext>
        </c:extLst>
      </c:barChart>
      <c:catAx>
        <c:axId val="856420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844255"/>
        <c:crosses val="autoZero"/>
        <c:auto val="1"/>
        <c:lblAlgn val="ctr"/>
        <c:lblOffset val="100"/>
        <c:noMultiLvlLbl val="0"/>
      </c:catAx>
      <c:valAx>
        <c:axId val="5018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42075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'2025'!$A$19</c:f>
              <c:strCache>
                <c:ptCount val="1"/>
                <c:pt idx="0">
                  <c:v>Emprunts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'2025'!$B$19:$N$19</c:f>
              <c:numCache>
                <c:formatCode>General</c:formatCode>
                <c:ptCount val="13"/>
                <c:pt idx="0">
                  <c:v>669</c:v>
                </c:pt>
                <c:pt idx="1">
                  <c:v>783</c:v>
                </c:pt>
                <c:pt idx="2">
                  <c:v>1006</c:v>
                </c:pt>
                <c:pt idx="3">
                  <c:v>1053</c:v>
                </c:pt>
                <c:pt idx="4">
                  <c:v>744</c:v>
                </c:pt>
                <c:pt idx="5">
                  <c:v>618</c:v>
                </c:pt>
                <c:pt idx="6">
                  <c:v>915</c:v>
                </c:pt>
                <c:pt idx="7">
                  <c:v>888</c:v>
                </c:pt>
                <c:pt idx="8">
                  <c:v>788</c:v>
                </c:pt>
                <c:pt idx="12">
                  <c:v>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9-4613-BF1E-EDC7A970B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874144"/>
        <c:axId val="1262705232"/>
      </c:barChart>
      <c:catAx>
        <c:axId val="8738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705232"/>
        <c:crosses val="autoZero"/>
        <c:auto val="1"/>
        <c:lblAlgn val="ctr"/>
        <c:lblOffset val="100"/>
        <c:noMultiLvlLbl val="0"/>
      </c:catAx>
      <c:valAx>
        <c:axId val="126270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7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'2025'!$A$20</c:f>
              <c:strCache>
                <c:ptCount val="1"/>
                <c:pt idx="0">
                  <c:v>Renouvellements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'2025'!$B$20:$N$20</c:f>
              <c:numCache>
                <c:formatCode>General</c:formatCode>
                <c:ptCount val="13"/>
                <c:pt idx="0">
                  <c:v>71</c:v>
                </c:pt>
                <c:pt idx="1">
                  <c:v>53</c:v>
                </c:pt>
                <c:pt idx="2">
                  <c:v>119</c:v>
                </c:pt>
                <c:pt idx="3">
                  <c:v>134</c:v>
                </c:pt>
                <c:pt idx="4">
                  <c:v>112</c:v>
                </c:pt>
                <c:pt idx="5">
                  <c:v>84</c:v>
                </c:pt>
                <c:pt idx="6">
                  <c:v>61</c:v>
                </c:pt>
                <c:pt idx="7">
                  <c:v>116</c:v>
                </c:pt>
                <c:pt idx="8">
                  <c:v>106</c:v>
                </c:pt>
                <c:pt idx="12">
                  <c:v>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7-4100-A7C8-1AD48584F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36304"/>
        <c:axId val="873807008"/>
      </c:barChart>
      <c:catAx>
        <c:axId val="204983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07008"/>
        <c:crosses val="autoZero"/>
        <c:auto val="1"/>
        <c:lblAlgn val="ctr"/>
        <c:lblOffset val="100"/>
        <c:noMultiLvlLbl val="0"/>
      </c:catAx>
      <c:valAx>
        <c:axId val="8738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3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098781727428577E-2"/>
          <c:y val="0.19486111111111112"/>
          <c:w val="0.865244185517272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'2025'!$A$21</c:f>
              <c:strCache>
                <c:ptCount val="1"/>
                <c:pt idx="0">
                  <c:v>Réservations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'2025'!$B$21:$N$21</c:f>
              <c:numCache>
                <c:formatCode>General</c:formatCode>
                <c:ptCount val="13"/>
                <c:pt idx="0">
                  <c:v>11</c:v>
                </c:pt>
                <c:pt idx="1">
                  <c:v>53</c:v>
                </c:pt>
                <c:pt idx="2">
                  <c:v>22</c:v>
                </c:pt>
                <c:pt idx="3">
                  <c:v>9</c:v>
                </c:pt>
                <c:pt idx="4">
                  <c:v>7</c:v>
                </c:pt>
                <c:pt idx="5">
                  <c:v>11</c:v>
                </c:pt>
                <c:pt idx="6">
                  <c:v>14</c:v>
                </c:pt>
                <c:pt idx="7">
                  <c:v>19</c:v>
                </c:pt>
                <c:pt idx="8">
                  <c:v>10</c:v>
                </c:pt>
                <c:pt idx="12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6-4E2F-B26F-746395C3C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37264"/>
        <c:axId val="1345898464"/>
      </c:barChart>
      <c:catAx>
        <c:axId val="204983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898464"/>
        <c:crosses val="autoZero"/>
        <c:auto val="1"/>
        <c:lblAlgn val="ctr"/>
        <c:lblOffset val="100"/>
        <c:noMultiLvlLbl val="0"/>
      </c:catAx>
      <c:valAx>
        <c:axId val="134589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3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36482939632549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'2025'!$A$22</c:f>
              <c:strCache>
                <c:ptCount val="1"/>
                <c:pt idx="0">
                  <c:v>Jeux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'2025'!$B$22:$N$22</c:f>
              <c:numCache>
                <c:formatCode>General</c:formatCode>
                <c:ptCount val="13"/>
                <c:pt idx="0">
                  <c:v>16</c:v>
                </c:pt>
                <c:pt idx="1">
                  <c:v>13</c:v>
                </c:pt>
                <c:pt idx="2">
                  <c:v>18</c:v>
                </c:pt>
                <c:pt idx="3">
                  <c:v>21</c:v>
                </c:pt>
                <c:pt idx="4">
                  <c:v>5</c:v>
                </c:pt>
                <c:pt idx="5">
                  <c:v>5</c:v>
                </c:pt>
                <c:pt idx="6">
                  <c:v>12</c:v>
                </c:pt>
                <c:pt idx="7">
                  <c:v>17</c:v>
                </c:pt>
                <c:pt idx="8">
                  <c:v>12</c:v>
                </c:pt>
                <c:pt idx="12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7-4C78-9A3F-BDE74BE1A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14704"/>
        <c:axId val="1508325920"/>
      </c:barChart>
      <c:catAx>
        <c:axId val="204981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8325920"/>
        <c:crosses val="autoZero"/>
        <c:auto val="1"/>
        <c:lblAlgn val="ctr"/>
        <c:lblOffset val="100"/>
        <c:noMultiLvlLbl val="0"/>
      </c:catAx>
      <c:valAx>
        <c:axId val="150832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1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'2025'!$A$23</c:f>
              <c:strCache>
                <c:ptCount val="1"/>
                <c:pt idx="0">
                  <c:v>DVD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'2025'!$B$23:$N$23</c:f>
              <c:numCache>
                <c:formatCode>General</c:formatCode>
                <c:ptCount val="13"/>
                <c:pt idx="0">
                  <c:v>29</c:v>
                </c:pt>
                <c:pt idx="1">
                  <c:v>20</c:v>
                </c:pt>
                <c:pt idx="2">
                  <c:v>26</c:v>
                </c:pt>
                <c:pt idx="3">
                  <c:v>18</c:v>
                </c:pt>
                <c:pt idx="4">
                  <c:v>18</c:v>
                </c:pt>
                <c:pt idx="5">
                  <c:v>16</c:v>
                </c:pt>
                <c:pt idx="6">
                  <c:v>21</c:v>
                </c:pt>
                <c:pt idx="7">
                  <c:v>65</c:v>
                </c:pt>
                <c:pt idx="8">
                  <c:v>30</c:v>
                </c:pt>
                <c:pt idx="12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4-4E6B-B89C-D7A1114B0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819024"/>
        <c:axId val="1509843024"/>
      </c:barChart>
      <c:catAx>
        <c:axId val="204981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9843024"/>
        <c:crosses val="autoZero"/>
        <c:auto val="1"/>
        <c:lblAlgn val="ctr"/>
        <c:lblOffset val="100"/>
        <c:noMultiLvlLbl val="0"/>
      </c:catAx>
      <c:valAx>
        <c:axId val="150984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8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Comparatif 2019-2025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92524505260397"/>
          <c:y val="0.14702601668429635"/>
          <c:w val="0.80616674129232635"/>
          <c:h val="0.5658765190246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'Tableau comparatif au mois'!$B$2:$B$3</c:f>
              <c:strCache>
                <c:ptCount val="2"/>
                <c:pt idx="0">
                  <c:v>Total pour l'année</c:v>
                </c:pt>
                <c:pt idx="1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'Tableau comparatif au mois'!$A$4:$A$28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 au mois'!$B$4:$B$28</c:f>
              <c:numCache>
                <c:formatCode>General</c:formatCode>
                <c:ptCount val="25"/>
                <c:pt idx="1">
                  <c:v>1156</c:v>
                </c:pt>
                <c:pt idx="5">
                  <c:v>450</c:v>
                </c:pt>
                <c:pt idx="8">
                  <c:v>1762</c:v>
                </c:pt>
                <c:pt idx="11">
                  <c:v>134</c:v>
                </c:pt>
                <c:pt idx="12">
                  <c:v>1607</c:v>
                </c:pt>
                <c:pt idx="14">
                  <c:v>78</c:v>
                </c:pt>
                <c:pt idx="15">
                  <c:v>7246</c:v>
                </c:pt>
                <c:pt idx="16">
                  <c:v>903</c:v>
                </c:pt>
                <c:pt idx="1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A-40A2-A1AC-18036404D1B1}"/>
            </c:ext>
          </c:extLst>
        </c:ser>
        <c:ser>
          <c:idx val="1"/>
          <c:order val="1"/>
          <c:tx>
            <c:strRef>
              <c:f>'Tableau comparatif au mois'!$C$2:$C$3</c:f>
              <c:strCache>
                <c:ptCount val="2"/>
                <c:pt idx="0">
                  <c:v>Total pour l'année</c:v>
                </c:pt>
                <c:pt idx="1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'Tableau comparatif au mois'!$A$4:$A$28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 au mois'!$C$4:$C$28</c:f>
              <c:numCache>
                <c:formatCode>General</c:formatCode>
                <c:ptCount val="25"/>
                <c:pt idx="1">
                  <c:v>995</c:v>
                </c:pt>
                <c:pt idx="5">
                  <c:v>55</c:v>
                </c:pt>
                <c:pt idx="8">
                  <c:v>303</c:v>
                </c:pt>
                <c:pt idx="11">
                  <c:v>318</c:v>
                </c:pt>
                <c:pt idx="12">
                  <c:v>1741</c:v>
                </c:pt>
                <c:pt idx="14">
                  <c:v>80</c:v>
                </c:pt>
                <c:pt idx="15">
                  <c:v>8055</c:v>
                </c:pt>
                <c:pt idx="16">
                  <c:v>1356</c:v>
                </c:pt>
                <c:pt idx="17">
                  <c:v>94</c:v>
                </c:pt>
                <c:pt idx="1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9A-40A2-A1AC-18036404D1B1}"/>
            </c:ext>
          </c:extLst>
        </c:ser>
        <c:ser>
          <c:idx val="2"/>
          <c:order val="2"/>
          <c:tx>
            <c:strRef>
              <c:f>'Tableau comparatif au mois'!$D$2:$D$3</c:f>
              <c:strCache>
                <c:ptCount val="2"/>
                <c:pt idx="0">
                  <c:v>Total pour l'année</c:v>
                </c:pt>
                <c:pt idx="1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'Tableau comparatif au mois'!$A$4:$A$28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 au mois'!$D$4:$D$28</c:f>
              <c:numCache>
                <c:formatCode>General</c:formatCode>
                <c:ptCount val="25"/>
                <c:pt idx="1">
                  <c:v>549</c:v>
                </c:pt>
                <c:pt idx="5">
                  <c:v>119</c:v>
                </c:pt>
                <c:pt idx="8">
                  <c:v>241</c:v>
                </c:pt>
                <c:pt idx="11">
                  <c:v>284</c:v>
                </c:pt>
                <c:pt idx="12">
                  <c:v>2025</c:v>
                </c:pt>
                <c:pt idx="14">
                  <c:v>96</c:v>
                </c:pt>
                <c:pt idx="15">
                  <c:v>8195</c:v>
                </c:pt>
                <c:pt idx="16">
                  <c:v>903</c:v>
                </c:pt>
                <c:pt idx="17">
                  <c:v>49</c:v>
                </c:pt>
                <c:pt idx="18">
                  <c:v>39</c:v>
                </c:pt>
                <c:pt idx="19">
                  <c:v>136</c:v>
                </c:pt>
                <c:pt idx="2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9A-40A2-A1AC-18036404D1B1}"/>
            </c:ext>
          </c:extLst>
        </c:ser>
        <c:ser>
          <c:idx val="3"/>
          <c:order val="3"/>
          <c:tx>
            <c:strRef>
              <c:f>'Tableau comparatif au mois'!$E$2:$E$3</c:f>
              <c:strCache>
                <c:ptCount val="2"/>
                <c:pt idx="0">
                  <c:v>En date du mois de sept</c:v>
                </c:pt>
                <c:pt idx="1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'Tableau comparatif au mois'!$A$4:$A$28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 au mois'!$E$4:$E$28</c:f>
              <c:numCache>
                <c:formatCode>General</c:formatCode>
                <c:ptCount val="25"/>
                <c:pt idx="1">
                  <c:v>1101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76</c:v>
                </c:pt>
                <c:pt idx="6">
                  <c:v>0</c:v>
                </c:pt>
                <c:pt idx="7">
                  <c:v>0</c:v>
                </c:pt>
                <c:pt idx="8">
                  <c:v>2135</c:v>
                </c:pt>
                <c:pt idx="9">
                  <c:v>0</c:v>
                </c:pt>
                <c:pt idx="10">
                  <c:v>0</c:v>
                </c:pt>
                <c:pt idx="11">
                  <c:v>281</c:v>
                </c:pt>
                <c:pt idx="12">
                  <c:v>2306</c:v>
                </c:pt>
                <c:pt idx="13">
                  <c:v>0</c:v>
                </c:pt>
                <c:pt idx="14">
                  <c:v>110</c:v>
                </c:pt>
                <c:pt idx="15">
                  <c:v>6390</c:v>
                </c:pt>
                <c:pt idx="16">
                  <c:v>642</c:v>
                </c:pt>
                <c:pt idx="17">
                  <c:v>52</c:v>
                </c:pt>
                <c:pt idx="18">
                  <c:v>41</c:v>
                </c:pt>
                <c:pt idx="19">
                  <c:v>171</c:v>
                </c:pt>
                <c:pt idx="20">
                  <c:v>104</c:v>
                </c:pt>
                <c:pt idx="21">
                  <c:v>2185</c:v>
                </c:pt>
                <c:pt idx="22">
                  <c:v>665</c:v>
                </c:pt>
                <c:pt idx="2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9A-40A2-A1AC-18036404D1B1}"/>
            </c:ext>
          </c:extLst>
        </c:ser>
        <c:ser>
          <c:idx val="4"/>
          <c:order val="4"/>
          <c:tx>
            <c:strRef>
              <c:f>'Tableau comparatif au mois'!$F$2:$F$3</c:f>
              <c:strCache>
                <c:ptCount val="2"/>
                <c:pt idx="0">
                  <c:v>En date du mois de sept</c:v>
                </c:pt>
                <c:pt idx="1">
                  <c:v>2025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'Tableau comparatif au mois'!$A$4:$A$28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 au mois'!$F$4:$F$28</c:f>
              <c:numCache>
                <c:formatCode>General</c:formatCode>
                <c:ptCount val="25"/>
                <c:pt idx="1">
                  <c:v>1053</c:v>
                </c:pt>
                <c:pt idx="5">
                  <c:v>83</c:v>
                </c:pt>
                <c:pt idx="8">
                  <c:v>336</c:v>
                </c:pt>
                <c:pt idx="11">
                  <c:v>569</c:v>
                </c:pt>
                <c:pt idx="12">
                  <c:v>2918</c:v>
                </c:pt>
                <c:pt idx="14">
                  <c:v>142</c:v>
                </c:pt>
                <c:pt idx="15">
                  <c:v>7464</c:v>
                </c:pt>
                <c:pt idx="16">
                  <c:v>856</c:v>
                </c:pt>
                <c:pt idx="17">
                  <c:v>156</c:v>
                </c:pt>
                <c:pt idx="18">
                  <c:v>119</c:v>
                </c:pt>
                <c:pt idx="19">
                  <c:v>243</c:v>
                </c:pt>
                <c:pt idx="20">
                  <c:v>69</c:v>
                </c:pt>
                <c:pt idx="21">
                  <c:v>971</c:v>
                </c:pt>
                <c:pt idx="22" formatCode="0">
                  <c:v>752</c:v>
                </c:pt>
                <c:pt idx="23" formatCode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9A-40A2-A1AC-18036404D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1631"/>
        <c:axId val="25596511"/>
      </c:barChart>
      <c:catAx>
        <c:axId val="2558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96511"/>
        <c:crosses val="autoZero"/>
        <c:auto val="1"/>
        <c:lblAlgn val="ctr"/>
        <c:lblOffset val="100"/>
        <c:noMultiLvlLbl val="0"/>
      </c:catAx>
      <c:valAx>
        <c:axId val="2559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8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Comparatif 2019-2025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92524505260397"/>
          <c:y val="0.14702601668429635"/>
          <c:w val="0.80616674129232635"/>
          <c:h val="0.5658765190246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'Tableau comparatif 2019-2025'!$B$2:$B$3</c:f>
              <c:strCache>
                <c:ptCount val="2"/>
                <c:pt idx="1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'Tableau comparatif 2019-2025'!$A$4:$A$28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 2019-2025'!$B$4:$B$28</c:f>
              <c:numCache>
                <c:formatCode>General</c:formatCode>
                <c:ptCount val="25"/>
                <c:pt idx="1">
                  <c:v>1156</c:v>
                </c:pt>
                <c:pt idx="5">
                  <c:v>450</c:v>
                </c:pt>
                <c:pt idx="8">
                  <c:v>1762</c:v>
                </c:pt>
                <c:pt idx="11">
                  <c:v>134</c:v>
                </c:pt>
                <c:pt idx="12">
                  <c:v>1607</c:v>
                </c:pt>
                <c:pt idx="14">
                  <c:v>78</c:v>
                </c:pt>
                <c:pt idx="15">
                  <c:v>7246</c:v>
                </c:pt>
                <c:pt idx="16">
                  <c:v>903</c:v>
                </c:pt>
                <c:pt idx="1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A-4402-8383-B3E825973C03}"/>
            </c:ext>
          </c:extLst>
        </c:ser>
        <c:ser>
          <c:idx val="1"/>
          <c:order val="1"/>
          <c:tx>
            <c:strRef>
              <c:f>'Tableau comparatif 2019-2025'!$C$2:$C$3</c:f>
              <c:strCache>
                <c:ptCount val="2"/>
                <c:pt idx="1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'Tableau comparatif 2019-2025'!$A$4:$A$28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 2019-2025'!$C$4:$C$28</c:f>
              <c:numCache>
                <c:formatCode>General</c:formatCode>
                <c:ptCount val="25"/>
                <c:pt idx="1">
                  <c:v>995</c:v>
                </c:pt>
                <c:pt idx="5">
                  <c:v>55</c:v>
                </c:pt>
                <c:pt idx="8">
                  <c:v>303</c:v>
                </c:pt>
                <c:pt idx="11">
                  <c:v>318</c:v>
                </c:pt>
                <c:pt idx="12">
                  <c:v>1741</c:v>
                </c:pt>
                <c:pt idx="14">
                  <c:v>80</c:v>
                </c:pt>
                <c:pt idx="15">
                  <c:v>8055</c:v>
                </c:pt>
                <c:pt idx="16">
                  <c:v>1356</c:v>
                </c:pt>
                <c:pt idx="17">
                  <c:v>94</c:v>
                </c:pt>
                <c:pt idx="1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0A-4402-8383-B3E825973C03}"/>
            </c:ext>
          </c:extLst>
        </c:ser>
        <c:ser>
          <c:idx val="2"/>
          <c:order val="2"/>
          <c:tx>
            <c:strRef>
              <c:f>'Tableau comparatif 2019-2025'!$D$2:$D$3</c:f>
              <c:strCache>
                <c:ptCount val="2"/>
                <c:pt idx="1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'Tableau comparatif 2019-2025'!$A$4:$A$28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 2019-2025'!$D$4:$D$28</c:f>
              <c:numCache>
                <c:formatCode>General</c:formatCode>
                <c:ptCount val="25"/>
                <c:pt idx="1">
                  <c:v>549</c:v>
                </c:pt>
                <c:pt idx="5">
                  <c:v>119</c:v>
                </c:pt>
                <c:pt idx="8">
                  <c:v>241</c:v>
                </c:pt>
                <c:pt idx="11">
                  <c:v>284</c:v>
                </c:pt>
                <c:pt idx="12">
                  <c:v>2025</c:v>
                </c:pt>
                <c:pt idx="14">
                  <c:v>96</c:v>
                </c:pt>
                <c:pt idx="15">
                  <c:v>8195</c:v>
                </c:pt>
                <c:pt idx="16">
                  <c:v>903</c:v>
                </c:pt>
                <c:pt idx="17">
                  <c:v>49</c:v>
                </c:pt>
                <c:pt idx="18">
                  <c:v>39</c:v>
                </c:pt>
                <c:pt idx="19">
                  <c:v>136</c:v>
                </c:pt>
                <c:pt idx="2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0A-4402-8383-B3E825973C03}"/>
            </c:ext>
          </c:extLst>
        </c:ser>
        <c:ser>
          <c:idx val="3"/>
          <c:order val="3"/>
          <c:tx>
            <c:strRef>
              <c:f>'Tableau comparatif 2019-2025'!$E$2:$E$3</c:f>
              <c:strCache>
                <c:ptCount val="2"/>
                <c:pt idx="1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'Tableau comparatif 2019-2025'!$A$4:$A$28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 2019-2025'!$E$4:$E$28</c:f>
              <c:numCache>
                <c:formatCode>General</c:formatCode>
                <c:ptCount val="25"/>
                <c:pt idx="1">
                  <c:v>1374</c:v>
                </c:pt>
                <c:pt idx="5">
                  <c:v>90</c:v>
                </c:pt>
                <c:pt idx="8">
                  <c:v>2137</c:v>
                </c:pt>
                <c:pt idx="11">
                  <c:v>324</c:v>
                </c:pt>
                <c:pt idx="12">
                  <c:v>2349</c:v>
                </c:pt>
                <c:pt idx="14">
                  <c:v>123</c:v>
                </c:pt>
                <c:pt idx="15">
                  <c:v>8320</c:v>
                </c:pt>
                <c:pt idx="16">
                  <c:v>836</c:v>
                </c:pt>
                <c:pt idx="17">
                  <c:v>69</c:v>
                </c:pt>
                <c:pt idx="18">
                  <c:v>73</c:v>
                </c:pt>
                <c:pt idx="19">
                  <c:v>193</c:v>
                </c:pt>
                <c:pt idx="20">
                  <c:v>119</c:v>
                </c:pt>
                <c:pt idx="21">
                  <c:v>2425</c:v>
                </c:pt>
                <c:pt idx="22">
                  <c:v>693</c:v>
                </c:pt>
                <c:pt idx="2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0A-4402-8383-B3E825973C03}"/>
            </c:ext>
          </c:extLst>
        </c:ser>
        <c:ser>
          <c:idx val="4"/>
          <c:order val="4"/>
          <c:tx>
            <c:strRef>
              <c:f>'Tableau comparatif 2019-2025'!$F$2:$F$3</c:f>
              <c:strCache>
                <c:ptCount val="2"/>
                <c:pt idx="1">
                  <c:v>2025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'Tableau comparatif 2019-2025'!$A$4:$A$28</c:f>
              <c:strCache>
                <c:ptCount val="24"/>
                <c:pt idx="1">
                  <c:v>Livres/Revues catalogués</c:v>
                </c:pt>
                <c:pt idx="5">
                  <c:v>Usagers portables</c:v>
                </c:pt>
                <c:pt idx="8">
                  <c:v>Élaguer (livres, pério.)</c:v>
                </c:pt>
                <c:pt idx="11">
                  <c:v>Membres inscrit </c:v>
                </c:pt>
                <c:pt idx="12">
                  <c:v>Membres inscrit cumulatif</c:v>
                </c:pt>
                <c:pt idx="14">
                  <c:v>Emprunts Périodiques</c:v>
                </c:pt>
                <c:pt idx="15">
                  <c:v>Emprunts livres</c:v>
                </c:pt>
                <c:pt idx="16">
                  <c:v>Renouvellements livres</c:v>
                </c:pt>
                <c:pt idx="17">
                  <c:v>Réservations livres</c:v>
                </c:pt>
                <c:pt idx="18">
                  <c:v>Jeux</c:v>
                </c:pt>
                <c:pt idx="19">
                  <c:v>DVD</c:v>
                </c:pt>
                <c:pt idx="20">
                  <c:v>MUSÉS</c:v>
                </c:pt>
                <c:pt idx="21">
                  <c:v>FACEBOOK Likes</c:v>
                </c:pt>
                <c:pt idx="22">
                  <c:v>FACEBOOK Followers</c:v>
                </c:pt>
                <c:pt idx="23">
                  <c:v>Instagram</c:v>
                </c:pt>
              </c:strCache>
            </c:strRef>
          </c:cat>
          <c:val>
            <c:numRef>
              <c:f>'Tableau comparatif 2019-2025'!$F$4:$F$28</c:f>
              <c:numCache>
                <c:formatCode>General</c:formatCode>
                <c:ptCount val="25"/>
                <c:pt idx="1">
                  <c:v>1053</c:v>
                </c:pt>
                <c:pt idx="5">
                  <c:v>83</c:v>
                </c:pt>
                <c:pt idx="8">
                  <c:v>336</c:v>
                </c:pt>
                <c:pt idx="11">
                  <c:v>569</c:v>
                </c:pt>
                <c:pt idx="12">
                  <c:v>2918</c:v>
                </c:pt>
                <c:pt idx="14">
                  <c:v>142</c:v>
                </c:pt>
                <c:pt idx="15">
                  <c:v>7464</c:v>
                </c:pt>
                <c:pt idx="16">
                  <c:v>856</c:v>
                </c:pt>
                <c:pt idx="17">
                  <c:v>156</c:v>
                </c:pt>
                <c:pt idx="18">
                  <c:v>119</c:v>
                </c:pt>
                <c:pt idx="19">
                  <c:v>243</c:v>
                </c:pt>
                <c:pt idx="20">
                  <c:v>69</c:v>
                </c:pt>
                <c:pt idx="21">
                  <c:v>971</c:v>
                </c:pt>
                <c:pt idx="22" formatCode="0">
                  <c:v>752</c:v>
                </c:pt>
                <c:pt idx="23" formatCode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C-483A-8BF7-9BAD97A96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1631"/>
        <c:axId val="25596511"/>
      </c:barChart>
      <c:catAx>
        <c:axId val="2558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96511"/>
        <c:crosses val="autoZero"/>
        <c:auto val="1"/>
        <c:lblAlgn val="ctr"/>
        <c:lblOffset val="100"/>
        <c:noMultiLvlLbl val="0"/>
      </c:catAx>
      <c:valAx>
        <c:axId val="2559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58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253463108778069"/>
          <c:y val="9.33852140077821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50123942840473E-2"/>
          <c:y val="2.849556256829764E-2"/>
          <c:w val="0.86791283902012251"/>
          <c:h val="0.63532256911465834"/>
        </c:manualLayout>
      </c:layout>
      <c:barChart>
        <c:barDir val="col"/>
        <c:grouping val="clustered"/>
        <c:varyColors val="0"/>
        <c:ser>
          <c:idx val="20"/>
          <c:order val="20"/>
          <c:tx>
            <c:strRef>
              <c:f>[1]Sheet10!$A$23</c:f>
              <c:strCache>
                <c:ptCount val="1"/>
                <c:pt idx="0">
                  <c:v>DVD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[1]Sheet10!$B$2:$N$2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[1]Sheet10!$B$23:$N$23</c:f>
              <c:numCache>
                <c:formatCode>General</c:formatCode>
                <c:ptCount val="13"/>
                <c:pt idx="0">
                  <c:v>5</c:v>
                </c:pt>
                <c:pt idx="1">
                  <c:v>10</c:v>
                </c:pt>
                <c:pt idx="2">
                  <c:v>4</c:v>
                </c:pt>
                <c:pt idx="3">
                  <c:v>20</c:v>
                </c:pt>
                <c:pt idx="4">
                  <c:v>11</c:v>
                </c:pt>
                <c:pt idx="5">
                  <c:v>11</c:v>
                </c:pt>
                <c:pt idx="6">
                  <c:v>21</c:v>
                </c:pt>
                <c:pt idx="7">
                  <c:v>10</c:v>
                </c:pt>
                <c:pt idx="1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D-4EFE-BF4C-D7CBEF54F1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2251663"/>
        <c:axId val="50184521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[1]Sheet10!$A$3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[1]Sheet10!$B$3:$N$3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75D-4EFE-BF4C-D7CBEF54F1D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75D-4EFE-BF4C-D7CBEF54F1D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5D-4EFE-BF4C-D7CBEF54F1D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5D-4EFE-BF4C-D7CBEF54F1D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75D-4EFE-BF4C-D7CBEF54F1D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75D-4EFE-BF4C-D7CBEF54F1D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75D-4EFE-BF4C-D7CBEF54F1D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75D-4EFE-BF4C-D7CBEF54F1D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75D-4EFE-BF4C-D7CBEF54F1D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75D-4EFE-BF4C-D7CBEF54F1D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75D-4EFE-BF4C-D7CBEF54F1D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75D-4EFE-BF4C-D7CBEF54F1DD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75D-4EFE-BF4C-D7CBEF54F1DD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75D-4EFE-BF4C-D7CBEF54F1DD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75D-4EFE-BF4C-D7CBEF54F1DD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75D-4EFE-BF4C-D7CBEF54F1DD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[1]Sheet10!$B$19:$N$19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75D-4EFE-BF4C-D7CBEF54F1DD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[1]Sheet10!$B$20:$N$20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75D-4EFE-BF4C-D7CBEF54F1DD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[1]Sheet10!$B$21:$N$21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75D-4EFE-BF4C-D7CBEF54F1DD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[1]Sheet10!$A$22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70000"/>
                      <a:lumOff val="3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[1]Sheet10!$B$22:$N$22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275D-4EFE-BF4C-D7CBEF54F1DD}"/>
                  </c:ext>
                </c:extLst>
              </c15:ser>
            </c15:filteredBarSeries>
          </c:ext>
        </c:extLst>
      </c:barChart>
      <c:catAx>
        <c:axId val="752251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845215"/>
        <c:crosses val="autoZero"/>
        <c:auto val="1"/>
        <c:lblAlgn val="ctr"/>
        <c:lblOffset val="100"/>
        <c:noMultiLvlLbl val="0"/>
      </c:catAx>
      <c:valAx>
        <c:axId val="501845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2516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728429051263689"/>
          <c:y val="8.3496395108886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472878390201224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[1]Sheet4!$A$8</c:f>
              <c:strCache>
                <c:ptCount val="1"/>
                <c:pt idx="0">
                  <c:v>Usagers laptop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[1]Sheet4!$B$2:$N$2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[1]Sheet4!$B$8:$N$8</c:f>
              <c:numCache>
                <c:formatCode>General</c:formatCode>
                <c:ptCount val="13"/>
                <c:pt idx="0">
                  <c:v>10</c:v>
                </c:pt>
                <c:pt idx="1">
                  <c:v>12</c:v>
                </c:pt>
                <c:pt idx="2">
                  <c:v>23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11</c:v>
                </c:pt>
                <c:pt idx="7">
                  <c:v>7</c:v>
                </c:pt>
                <c:pt idx="1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6-4D6F-B4F7-516244395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4047776"/>
        <c:axId val="609387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[1]Sheet4!$A$3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[1]Sheet4!$B$3:$N$3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B16-4D6F-B4F7-516244395C8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B16-4D6F-B4F7-516244395C8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16-4D6F-B4F7-516244395C8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16-4D6F-B4F7-516244395C8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[1]Sheet4!$B$2:$N$2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[1]Sheet4!$B$7:$N$7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B16-4D6F-B4F7-516244395C89}"/>
                  </c:ext>
                </c:extLst>
              </c15:ser>
            </c15:filteredBarSeries>
          </c:ext>
        </c:extLst>
      </c:barChart>
      <c:catAx>
        <c:axId val="69404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87360"/>
        <c:crosses val="autoZero"/>
        <c:auto val="1"/>
        <c:lblAlgn val="ctr"/>
        <c:lblOffset val="100"/>
        <c:noMultiLvlLbl val="0"/>
      </c:catAx>
      <c:valAx>
        <c:axId val="60938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047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486713226486574"/>
          <c:y val="0.218323542064119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691043617304555"/>
          <c:y val="0.1616891709640331"/>
          <c:w val="0.76036973043678768"/>
          <c:h val="0.63461177170741367"/>
        </c:manualLayout>
      </c:layout>
      <c:barChart>
        <c:barDir val="col"/>
        <c:grouping val="clustered"/>
        <c:varyColors val="0"/>
        <c:ser>
          <c:idx val="11"/>
          <c:order val="11"/>
          <c:tx>
            <c:strRef>
              <c:f>[1]Sheet13!$A$13</c:f>
              <c:strCache>
                <c:ptCount val="1"/>
                <c:pt idx="0">
                  <c:v>Membres inscrit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[1]Sheet13!$B$1:$N$1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[1]Sheet13!$B$13:$N$13</c:f>
              <c:numCache>
                <c:formatCode>General</c:formatCode>
                <c:ptCount val="13"/>
                <c:pt idx="0">
                  <c:v>17</c:v>
                </c:pt>
                <c:pt idx="1">
                  <c:v>12</c:v>
                </c:pt>
                <c:pt idx="2">
                  <c:v>24</c:v>
                </c:pt>
                <c:pt idx="3">
                  <c:v>20</c:v>
                </c:pt>
                <c:pt idx="4">
                  <c:v>24</c:v>
                </c:pt>
                <c:pt idx="5">
                  <c:v>32</c:v>
                </c:pt>
                <c:pt idx="6">
                  <c:v>41</c:v>
                </c:pt>
                <c:pt idx="7">
                  <c:v>23</c:v>
                </c:pt>
                <c:pt idx="12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B-41A4-BBA7-9D1144DC31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504896"/>
        <c:axId val="6613150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[1]Sheet13!$A$2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[1]Sheet13!$B$2:$N$2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A9B-41A4-BBA7-9D1144DC311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A9B-41A4-BBA7-9D1144DC311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A9B-41A4-BBA7-9D1144DC311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A9B-41A4-BBA7-9D1144DC311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A9B-41A4-BBA7-9D1144DC311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A9B-41A4-BBA7-9D1144DC311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A9B-41A4-BBA7-9D1144DC311A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A9B-41A4-BBA7-9D1144DC311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A9B-41A4-BBA7-9D1144DC311A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A9B-41A4-BBA7-9D1144DC311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[1]Sheet13!$B$12:$N$12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A9B-41A4-BBA7-9D1144DC311A}"/>
                  </c:ext>
                </c:extLst>
              </c15:ser>
            </c15:filteredBarSeries>
          </c:ext>
        </c:extLst>
      </c:barChart>
      <c:catAx>
        <c:axId val="83750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1315040"/>
        <c:crosses val="autoZero"/>
        <c:auto val="1"/>
        <c:lblAlgn val="ctr"/>
        <c:lblOffset val="100"/>
        <c:noMultiLvlLbl val="0"/>
      </c:catAx>
      <c:valAx>
        <c:axId val="66131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504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76490044645504"/>
          <c:y val="0.207119698877313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5"/>
          <c:order val="15"/>
          <c:tx>
            <c:strRef>
              <c:f>[1]Sheet14!$A$17</c:f>
              <c:strCache>
                <c:ptCount val="1"/>
                <c:pt idx="0">
                  <c:v>Emprunts Périodiques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[1]Sheet14!$B$1:$N$1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[1]Sheet14!$B$17:$N$17</c:f>
              <c:numCache>
                <c:formatCode>General</c:formatCode>
                <c:ptCount val="13"/>
                <c:pt idx="0">
                  <c:v>10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15</c:v>
                </c:pt>
                <c:pt idx="7">
                  <c:v>9</c:v>
                </c:pt>
                <c:pt idx="1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6-4B0E-8644-B7E1A94D73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83228784"/>
        <c:axId val="6560420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[1]Sheet14!$A$2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[1]Sheet14!$B$2:$N$2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246-4B0E-8644-B7E1A94D73B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246-4B0E-8644-B7E1A94D73B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246-4B0E-8644-B7E1A94D73B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246-4B0E-8644-B7E1A94D73B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246-4B0E-8644-B7E1A94D73B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246-4B0E-8644-B7E1A94D73B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246-4B0E-8644-B7E1A94D73B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246-4B0E-8644-B7E1A94D73B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246-4B0E-8644-B7E1A94D73B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246-4B0E-8644-B7E1A94D73B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246-4B0E-8644-B7E1A94D73B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246-4B0E-8644-B7E1A94D73B0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246-4B0E-8644-B7E1A94D73B0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246-4B0E-8644-B7E1A94D73B0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[1]Sheet14!$B$16:$N$16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246-4B0E-8644-B7E1A94D73B0}"/>
                  </c:ext>
                </c:extLst>
              </c15:ser>
            </c15:filteredBarSeries>
          </c:ext>
        </c:extLst>
      </c:barChart>
      <c:catAx>
        <c:axId val="88322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042048"/>
        <c:crosses val="autoZero"/>
        <c:auto val="1"/>
        <c:lblAlgn val="ctr"/>
        <c:lblOffset val="100"/>
        <c:noMultiLvlLbl val="0"/>
      </c:catAx>
      <c:valAx>
        <c:axId val="65604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3228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465746691547857"/>
          <c:y val="0.24582493157970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7"/>
          <c:order val="17"/>
          <c:tx>
            <c:strRef>
              <c:f>[1]Sheet15!$A$19</c:f>
              <c:strCache>
                <c:ptCount val="1"/>
                <c:pt idx="0">
                  <c:v>Renouvellements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[1]Sheet15!$B$1:$N$1</c:f>
              <c:strCache>
                <c:ptCount val="13"/>
                <c:pt idx="0">
                  <c:v>jan.</c:v>
                </c:pt>
                <c:pt idx="1">
                  <c:v>fév.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 </c:v>
                </c:pt>
                <c:pt idx="6">
                  <c:v>juillet</c:v>
                </c:pt>
                <c:pt idx="7">
                  <c:v>aout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déc.</c:v>
                </c:pt>
                <c:pt idx="12">
                  <c:v>Total</c:v>
                </c:pt>
              </c:strCache>
            </c:strRef>
          </c:cat>
          <c:val>
            <c:numRef>
              <c:f>[1]Sheet15!$B$19:$N$19</c:f>
              <c:numCache>
                <c:formatCode>General</c:formatCode>
                <c:ptCount val="13"/>
                <c:pt idx="0">
                  <c:v>59</c:v>
                </c:pt>
                <c:pt idx="1">
                  <c:v>82</c:v>
                </c:pt>
                <c:pt idx="2">
                  <c:v>106</c:v>
                </c:pt>
                <c:pt idx="3">
                  <c:v>52</c:v>
                </c:pt>
                <c:pt idx="4">
                  <c:v>73</c:v>
                </c:pt>
                <c:pt idx="5">
                  <c:v>76</c:v>
                </c:pt>
                <c:pt idx="6">
                  <c:v>88</c:v>
                </c:pt>
                <c:pt idx="7">
                  <c:v>96</c:v>
                </c:pt>
                <c:pt idx="12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5-430A-8048-604AAD10E0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6750816"/>
        <c:axId val="1726064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[1]Sheet15!$A$2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[1]Sheet15!$B$2:$N$2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9C5-430A-8048-604AAD10E0D7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[1]Sheet15!$B$3:$N$3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9C5-430A-8048-604AAD10E0D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[1]Sheet15!$B$4:$N$4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9C5-430A-8048-604AAD10E0D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[1]Sheet15!$B$5:$N$5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9C5-430A-8048-604AAD10E0D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[1]Sheet15!$B$6:$N$6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C5-430A-8048-604AAD10E0D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[1]Sheet15!$B$7:$N$7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9C5-430A-8048-604AAD10E0D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[1]Sheet15!$B$8:$N$8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9C5-430A-8048-604AAD10E0D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[1]Sheet15!$B$9:$N$9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9C5-430A-8048-604AAD10E0D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[1]Sheet15!$B$10:$N$10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9C5-430A-8048-604AAD10E0D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[1]Sheet15!$B$11:$N$11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9C5-430A-8048-604AAD10E0D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[1]Sheet15!$B$12:$N$12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9C5-430A-8048-604AAD10E0D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[1]Sheet15!$B$13:$N$13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9C5-430A-8048-604AAD10E0D7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[1]Sheet15!$B$14:$N$14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9C5-430A-8048-604AAD10E0D7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[1]Sheet15!$B$15:$N$15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F9C5-430A-8048-604AAD10E0D7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[1]Sheet15!$B$16:$N$16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F9C5-430A-8048-604AAD10E0D7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[1]Sheet15!$B$17:$N$17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F9C5-430A-8048-604AAD10E0D7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[1]Sheet15!$A$18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[1]Sheet15!$B$1:$N$1</c15:sqref>
                        </c15:formulaRef>
                      </c:ext>
                    </c:extLst>
                    <c:strCache>
                      <c:ptCount val="13"/>
                      <c:pt idx="0">
                        <c:v>jan.</c:v>
                      </c:pt>
                      <c:pt idx="1">
                        <c:v>fév.</c:v>
                      </c:pt>
                      <c:pt idx="2">
                        <c:v>mars</c:v>
                      </c:pt>
                      <c:pt idx="3">
                        <c:v>avril</c:v>
                      </c:pt>
                      <c:pt idx="4">
                        <c:v>mai</c:v>
                      </c:pt>
                      <c:pt idx="5">
                        <c:v>juin </c:v>
                      </c:pt>
                      <c:pt idx="6">
                        <c:v>juillet</c:v>
                      </c:pt>
                      <c:pt idx="7">
                        <c:v>aout</c:v>
                      </c:pt>
                      <c:pt idx="8">
                        <c:v>sept.</c:v>
                      </c:pt>
                      <c:pt idx="9">
                        <c:v>oct.</c:v>
                      </c:pt>
                      <c:pt idx="10">
                        <c:v>nov.</c:v>
                      </c:pt>
                      <c:pt idx="11">
                        <c:v>déc.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[1]Sheet15!$B$18:$N$18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F9C5-430A-8048-604AAD10E0D7}"/>
                  </c:ext>
                </c:extLst>
              </c15:ser>
            </c15:filteredBarSeries>
          </c:ext>
        </c:extLst>
      </c:barChart>
      <c:catAx>
        <c:axId val="8067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606464"/>
        <c:crosses val="autoZero"/>
        <c:auto val="1"/>
        <c:lblAlgn val="ctr"/>
        <c:lblOffset val="100"/>
        <c:noMultiLvlLbl val="0"/>
      </c:catAx>
      <c:valAx>
        <c:axId val="1726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6750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chart" Target="../charts/chart33.xml"/><Relationship Id="rId5" Type="http://schemas.openxmlformats.org/officeDocument/2006/relationships/chart" Target="../charts/chart27.xml"/><Relationship Id="rId10" Type="http://schemas.openxmlformats.org/officeDocument/2006/relationships/chart" Target="../charts/chart32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1.xml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6" Type="http://schemas.openxmlformats.org/officeDocument/2006/relationships/chart" Target="../charts/chart39.xml"/><Relationship Id="rId11" Type="http://schemas.openxmlformats.org/officeDocument/2006/relationships/chart" Target="../charts/chart44.xml"/><Relationship Id="rId5" Type="http://schemas.openxmlformats.org/officeDocument/2006/relationships/chart" Target="../charts/chart38.xml"/><Relationship Id="rId10" Type="http://schemas.openxmlformats.org/officeDocument/2006/relationships/chart" Target="../charts/chart43.xml"/><Relationship Id="rId4" Type="http://schemas.openxmlformats.org/officeDocument/2006/relationships/chart" Target="../charts/chart37.xml"/><Relationship Id="rId9" Type="http://schemas.openxmlformats.org/officeDocument/2006/relationships/chart" Target="../charts/chart4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36</xdr:row>
      <xdr:rowOff>28575</xdr:rowOff>
    </xdr:from>
    <xdr:to>
      <xdr:col>12</xdr:col>
      <xdr:colOff>19049</xdr:colOff>
      <xdr:row>49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AFF282-5886-488E-B1A4-96EF0819E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571500</xdr:colOff>
      <xdr:row>133</xdr:row>
      <xdr:rowOff>28576</xdr:rowOff>
    </xdr:from>
    <xdr:to>
      <xdr:col>11</xdr:col>
      <xdr:colOff>571500</xdr:colOff>
      <xdr:row>146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269585-88EC-4ABA-B243-C2C4739B5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</xdr:colOff>
      <xdr:row>165</xdr:row>
      <xdr:rowOff>180975</xdr:rowOff>
    </xdr:from>
    <xdr:to>
      <xdr:col>12</xdr:col>
      <xdr:colOff>28575</xdr:colOff>
      <xdr:row>178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30B0986-7E00-4717-A490-9D11D56FF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9524</xdr:colOff>
      <xdr:row>182</xdr:row>
      <xdr:rowOff>19050</xdr:rowOff>
    </xdr:from>
    <xdr:to>
      <xdr:col>12</xdr:col>
      <xdr:colOff>19049</xdr:colOff>
      <xdr:row>196</xdr:row>
      <xdr:rowOff>152401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BEB7B58-D95E-4571-A506-FCA4F1278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199</xdr:row>
      <xdr:rowOff>28575</xdr:rowOff>
    </xdr:from>
    <xdr:to>
      <xdr:col>12</xdr:col>
      <xdr:colOff>0</xdr:colOff>
      <xdr:row>211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AD165A0-7EB2-436D-85A6-EA02ADD88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600075</xdr:colOff>
      <xdr:row>51</xdr:row>
      <xdr:rowOff>14288</xdr:rowOff>
    </xdr:from>
    <xdr:to>
      <xdr:col>11</xdr:col>
      <xdr:colOff>561975</xdr:colOff>
      <xdr:row>63</xdr:row>
      <xdr:rowOff>161926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78A8EA3-2DDD-42BB-85B2-553813E6E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585786</xdr:colOff>
      <xdr:row>83</xdr:row>
      <xdr:rowOff>42862</xdr:rowOff>
    </xdr:from>
    <xdr:to>
      <xdr:col>11</xdr:col>
      <xdr:colOff>533399</xdr:colOff>
      <xdr:row>96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FA8D88-D55A-4A78-915C-5B374C811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576262</xdr:colOff>
      <xdr:row>117</xdr:row>
      <xdr:rowOff>4763</xdr:rowOff>
    </xdr:from>
    <xdr:to>
      <xdr:col>11</xdr:col>
      <xdr:colOff>552450</xdr:colOff>
      <xdr:row>129</xdr:row>
      <xdr:rowOff>171451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FC735CC-B2E4-4D23-B1A6-A606758DA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604836</xdr:colOff>
      <xdr:row>150</xdr:row>
      <xdr:rowOff>23812</xdr:rowOff>
    </xdr:from>
    <xdr:to>
      <xdr:col>11</xdr:col>
      <xdr:colOff>609599</xdr:colOff>
      <xdr:row>162</xdr:row>
      <xdr:rowOff>114300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7874DF9-C369-4F54-A21A-7C4040D96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19050</xdr:colOff>
      <xdr:row>99</xdr:row>
      <xdr:rowOff>4762</xdr:rowOff>
    </xdr:from>
    <xdr:to>
      <xdr:col>11</xdr:col>
      <xdr:colOff>590550</xdr:colOff>
      <xdr:row>113</xdr:row>
      <xdr:rowOff>80962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E14B836-65FD-DC78-E941-9C24CFC8B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609599</xdr:colOff>
      <xdr:row>65</xdr:row>
      <xdr:rowOff>0</xdr:rowOff>
    </xdr:from>
    <xdr:to>
      <xdr:col>11</xdr:col>
      <xdr:colOff>561974</xdr:colOff>
      <xdr:row>79</xdr:row>
      <xdr:rowOff>76200</xdr:rowOff>
    </xdr:to>
    <xdr:graphicFrame macro="">
      <xdr:nvGraphicFramePr>
        <xdr:cNvPr id="25" name="Chart 14">
          <a:extLst>
            <a:ext uri="{FF2B5EF4-FFF2-40B4-BE49-F238E27FC236}">
              <a16:creationId xmlns:a16="http://schemas.microsoft.com/office/drawing/2014/main" id="{E0CB6738-63D9-401A-8741-1F5C57E76C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176211</xdr:rowOff>
    </xdr:from>
    <xdr:to>
      <xdr:col>12</xdr:col>
      <xdr:colOff>85725</xdr:colOff>
      <xdr:row>47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D9500B-B34B-BF87-D2C6-6360102B0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49</xdr:row>
      <xdr:rowOff>4762</xdr:rowOff>
    </xdr:from>
    <xdr:to>
      <xdr:col>12</xdr:col>
      <xdr:colOff>76200</xdr:colOff>
      <xdr:row>63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537EFB-BC57-6D84-AEE8-3A534A49DE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66</xdr:row>
      <xdr:rowOff>57150</xdr:rowOff>
    </xdr:from>
    <xdr:to>
      <xdr:col>12</xdr:col>
      <xdr:colOff>19050</xdr:colOff>
      <xdr:row>80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C5EDF3-F41B-ABD0-D752-598D18BFE2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19051</xdr:colOff>
      <xdr:row>81</xdr:row>
      <xdr:rowOff>4762</xdr:rowOff>
    </xdr:from>
    <xdr:to>
      <xdr:col>11</xdr:col>
      <xdr:colOff>428625</xdr:colOff>
      <xdr:row>95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1DE9BF4-7EDE-15B0-1FD8-A34ECCE22A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1419224</xdr:colOff>
      <xdr:row>101</xdr:row>
      <xdr:rowOff>23812</xdr:rowOff>
    </xdr:from>
    <xdr:to>
      <xdr:col>11</xdr:col>
      <xdr:colOff>295274</xdr:colOff>
      <xdr:row>115</xdr:row>
      <xdr:rowOff>100012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AEA9E42-3AC3-2E69-62C7-6640D1CF01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1419225</xdr:colOff>
      <xdr:row>117</xdr:row>
      <xdr:rowOff>14287</xdr:rowOff>
    </xdr:from>
    <xdr:to>
      <xdr:col>11</xdr:col>
      <xdr:colOff>342900</xdr:colOff>
      <xdr:row>131</xdr:row>
      <xdr:rowOff>90487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91C2571-D4DF-5889-CF5F-271ED1E2E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1438275</xdr:colOff>
      <xdr:row>134</xdr:row>
      <xdr:rowOff>80962</xdr:rowOff>
    </xdr:from>
    <xdr:to>
      <xdr:col>11</xdr:col>
      <xdr:colOff>409575</xdr:colOff>
      <xdr:row>148</xdr:row>
      <xdr:rowOff>157162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4D3D706-1319-168D-0D08-3A8E6D4E0C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1447800</xdr:colOff>
      <xdr:row>150</xdr:row>
      <xdr:rowOff>100012</xdr:rowOff>
    </xdr:from>
    <xdr:to>
      <xdr:col>11</xdr:col>
      <xdr:colOff>428625</xdr:colOff>
      <xdr:row>164</xdr:row>
      <xdr:rowOff>176212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29644AF-FDD9-1B4A-5EEF-8B63ADE8AC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1400175</xdr:colOff>
      <xdr:row>169</xdr:row>
      <xdr:rowOff>147637</xdr:rowOff>
    </xdr:from>
    <xdr:to>
      <xdr:col>11</xdr:col>
      <xdr:colOff>361950</xdr:colOff>
      <xdr:row>184</xdr:row>
      <xdr:rowOff>33337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0790F78-85A9-2CC9-155D-FA9956315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1362076</xdr:colOff>
      <xdr:row>185</xdr:row>
      <xdr:rowOff>100012</xdr:rowOff>
    </xdr:from>
    <xdr:to>
      <xdr:col>11</xdr:col>
      <xdr:colOff>333375</xdr:colOff>
      <xdr:row>199</xdr:row>
      <xdr:rowOff>176212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5B47BB2-0F75-05C8-BBF8-25002EE7F2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202</xdr:row>
      <xdr:rowOff>176212</xdr:rowOff>
    </xdr:from>
    <xdr:to>
      <xdr:col>11</xdr:col>
      <xdr:colOff>409575</xdr:colOff>
      <xdr:row>217</xdr:row>
      <xdr:rowOff>61912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D2AF26D-C3B7-62C0-69CE-1D93E65D07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176211</xdr:rowOff>
    </xdr:from>
    <xdr:to>
      <xdr:col>12</xdr:col>
      <xdr:colOff>85725</xdr:colOff>
      <xdr:row>47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FA4813-B9A6-4843-851D-59511D520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49</xdr:row>
      <xdr:rowOff>4762</xdr:rowOff>
    </xdr:from>
    <xdr:to>
      <xdr:col>12</xdr:col>
      <xdr:colOff>76200</xdr:colOff>
      <xdr:row>63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0E29AE-8935-40CE-8F12-8E4CCCFF1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66</xdr:row>
      <xdr:rowOff>57150</xdr:rowOff>
    </xdr:from>
    <xdr:to>
      <xdr:col>12</xdr:col>
      <xdr:colOff>19050</xdr:colOff>
      <xdr:row>80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F22120-F2F4-4488-A8DB-E452FE073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19051</xdr:colOff>
      <xdr:row>81</xdr:row>
      <xdr:rowOff>4762</xdr:rowOff>
    </xdr:from>
    <xdr:to>
      <xdr:col>11</xdr:col>
      <xdr:colOff>428625</xdr:colOff>
      <xdr:row>95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1AA3214-F6C9-4434-A11E-7B4A03FE8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1419224</xdr:colOff>
      <xdr:row>101</xdr:row>
      <xdr:rowOff>23812</xdr:rowOff>
    </xdr:from>
    <xdr:to>
      <xdr:col>11</xdr:col>
      <xdr:colOff>295274</xdr:colOff>
      <xdr:row>115</xdr:row>
      <xdr:rowOff>100012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A4E5C83-2334-4207-B8E5-CC89BA5CE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1419225</xdr:colOff>
      <xdr:row>117</xdr:row>
      <xdr:rowOff>14287</xdr:rowOff>
    </xdr:from>
    <xdr:to>
      <xdr:col>11</xdr:col>
      <xdr:colOff>342900</xdr:colOff>
      <xdr:row>131</xdr:row>
      <xdr:rowOff>90487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5054DA8-B0FA-4C68-9A22-6A3375066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1438275</xdr:colOff>
      <xdr:row>134</xdr:row>
      <xdr:rowOff>80962</xdr:rowOff>
    </xdr:from>
    <xdr:to>
      <xdr:col>11</xdr:col>
      <xdr:colOff>409575</xdr:colOff>
      <xdr:row>148</xdr:row>
      <xdr:rowOff>157162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EEF71D6-9F7A-41B9-8C6A-9654B832B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1447800</xdr:colOff>
      <xdr:row>150</xdr:row>
      <xdr:rowOff>100012</xdr:rowOff>
    </xdr:from>
    <xdr:to>
      <xdr:col>11</xdr:col>
      <xdr:colOff>428625</xdr:colOff>
      <xdr:row>164</xdr:row>
      <xdr:rowOff>176212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515589A-12A7-44C4-862F-39D037C82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1400175</xdr:colOff>
      <xdr:row>169</xdr:row>
      <xdr:rowOff>147637</xdr:rowOff>
    </xdr:from>
    <xdr:to>
      <xdr:col>11</xdr:col>
      <xdr:colOff>361950</xdr:colOff>
      <xdr:row>184</xdr:row>
      <xdr:rowOff>33337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E23FC75-91BF-4CD9-A5CA-309937819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1362076</xdr:colOff>
      <xdr:row>185</xdr:row>
      <xdr:rowOff>100012</xdr:rowOff>
    </xdr:from>
    <xdr:to>
      <xdr:col>11</xdr:col>
      <xdr:colOff>333375</xdr:colOff>
      <xdr:row>199</xdr:row>
      <xdr:rowOff>176212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7E562F6-9C6D-49F9-8405-86B3E8DD9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202</xdr:row>
      <xdr:rowOff>176212</xdr:rowOff>
    </xdr:from>
    <xdr:to>
      <xdr:col>11</xdr:col>
      <xdr:colOff>409575</xdr:colOff>
      <xdr:row>217</xdr:row>
      <xdr:rowOff>61912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D6C2754-7B2A-4AB2-8664-66FFF3D39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29</xdr:row>
      <xdr:rowOff>176211</xdr:rowOff>
    </xdr:from>
    <xdr:to>
      <xdr:col>12</xdr:col>
      <xdr:colOff>85725</xdr:colOff>
      <xdr:row>45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FD7532-337B-4BCF-A86A-734890AAA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47</xdr:row>
      <xdr:rowOff>4762</xdr:rowOff>
    </xdr:from>
    <xdr:to>
      <xdr:col>12</xdr:col>
      <xdr:colOff>76200</xdr:colOff>
      <xdr:row>61</xdr:row>
      <xdr:rowOff>80962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3A2BA6-448A-464A-9EC3-0544BD7B0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64</xdr:row>
      <xdr:rowOff>57150</xdr:rowOff>
    </xdr:from>
    <xdr:to>
      <xdr:col>12</xdr:col>
      <xdr:colOff>19050</xdr:colOff>
      <xdr:row>78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FB5E38-39FF-424E-A6F8-44A93DCD1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19051</xdr:colOff>
      <xdr:row>79</xdr:row>
      <xdr:rowOff>4762</xdr:rowOff>
    </xdr:from>
    <xdr:to>
      <xdr:col>11</xdr:col>
      <xdr:colOff>428625</xdr:colOff>
      <xdr:row>93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8D64751-5FD7-471B-812B-08DB8E293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1419224</xdr:colOff>
      <xdr:row>99</xdr:row>
      <xdr:rowOff>23812</xdr:rowOff>
    </xdr:from>
    <xdr:to>
      <xdr:col>11</xdr:col>
      <xdr:colOff>295274</xdr:colOff>
      <xdr:row>113</xdr:row>
      <xdr:rowOff>100012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0745F06-DDAA-4A40-BD88-C0AD08803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1419225</xdr:colOff>
      <xdr:row>115</xdr:row>
      <xdr:rowOff>14287</xdr:rowOff>
    </xdr:from>
    <xdr:to>
      <xdr:col>11</xdr:col>
      <xdr:colOff>342900</xdr:colOff>
      <xdr:row>129</xdr:row>
      <xdr:rowOff>90487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F4C9571-82A4-43F6-9BD5-BE8881DA9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1438275</xdr:colOff>
      <xdr:row>132</xdr:row>
      <xdr:rowOff>80962</xdr:rowOff>
    </xdr:from>
    <xdr:to>
      <xdr:col>11</xdr:col>
      <xdr:colOff>409575</xdr:colOff>
      <xdr:row>146</xdr:row>
      <xdr:rowOff>157162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9777DFE-D04F-4AFF-B0D2-B40F096D7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1447800</xdr:colOff>
      <xdr:row>148</xdr:row>
      <xdr:rowOff>100012</xdr:rowOff>
    </xdr:from>
    <xdr:to>
      <xdr:col>11</xdr:col>
      <xdr:colOff>428625</xdr:colOff>
      <xdr:row>162</xdr:row>
      <xdr:rowOff>176212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325DDA5-C145-4924-A94F-0C22DD67A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1400175</xdr:colOff>
      <xdr:row>167</xdr:row>
      <xdr:rowOff>147637</xdr:rowOff>
    </xdr:from>
    <xdr:to>
      <xdr:col>11</xdr:col>
      <xdr:colOff>361950</xdr:colOff>
      <xdr:row>182</xdr:row>
      <xdr:rowOff>33337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ED112FF-AE53-47D7-93DD-FD5B158B9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1362076</xdr:colOff>
      <xdr:row>183</xdr:row>
      <xdr:rowOff>100012</xdr:rowOff>
    </xdr:from>
    <xdr:to>
      <xdr:col>11</xdr:col>
      <xdr:colOff>333375</xdr:colOff>
      <xdr:row>197</xdr:row>
      <xdr:rowOff>176212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42ECE83-ECB5-43E3-B55F-71827952E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200</xdr:row>
      <xdr:rowOff>176212</xdr:rowOff>
    </xdr:from>
    <xdr:to>
      <xdr:col>11</xdr:col>
      <xdr:colOff>409575</xdr:colOff>
      <xdr:row>215</xdr:row>
      <xdr:rowOff>61912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DD2DF6B-8680-4528-BA04-DF022FA2E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32</xdr:row>
      <xdr:rowOff>161924</xdr:rowOff>
    </xdr:from>
    <xdr:to>
      <xdr:col>11</xdr:col>
      <xdr:colOff>123824</xdr:colOff>
      <xdr:row>56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4FCA61-1373-4889-8CC8-ACF3D6EA3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32</xdr:row>
      <xdr:rowOff>161924</xdr:rowOff>
    </xdr:from>
    <xdr:to>
      <xdr:col>11</xdr:col>
      <xdr:colOff>123824</xdr:colOff>
      <xdr:row>56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FE42DA-2C2F-EC78-F1D3-D6010E6FC6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sselmancity-my.sharepoint.com/personal/infobiblio_casselman_ca/Documents/docs/Tableau%20rapport%20mensuel%202023%202.xlsx" TargetMode="External"/><Relationship Id="rId1" Type="http://schemas.openxmlformats.org/officeDocument/2006/relationships/externalLinkPath" Target="docs/Tableau%20rapport%20mensuel%202023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17"/>
      <sheetName val="Sheet16"/>
      <sheetName val="Sheet15"/>
      <sheetName val="Sheet14"/>
      <sheetName val="Sheet13"/>
      <sheetName val="Sheet12"/>
      <sheetName val="Sheet11"/>
      <sheetName val="Sheet5"/>
      <sheetName val="Sheet4"/>
      <sheetName val="Sheet3"/>
      <sheetName val="Sheet2"/>
      <sheetName val="Sheet10"/>
      <sheetName val="Sheet9"/>
      <sheetName val="Sheet8"/>
      <sheetName val="Sheet7"/>
      <sheetName val="Sheet6"/>
    </sheetNames>
    <sheetDataSet>
      <sheetData sheetId="0"/>
      <sheetData sheetId="1"/>
      <sheetData sheetId="2"/>
      <sheetData sheetId="3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19">
          <cell r="A19" t="str">
            <v>Renouvellements</v>
          </cell>
          <cell r="B19">
            <v>59</v>
          </cell>
          <cell r="C19">
            <v>82</v>
          </cell>
          <cell r="D19">
            <v>106</v>
          </cell>
          <cell r="E19">
            <v>52</v>
          </cell>
          <cell r="F19">
            <v>73</v>
          </cell>
          <cell r="G19">
            <v>76</v>
          </cell>
          <cell r="H19">
            <v>88</v>
          </cell>
          <cell r="I19">
            <v>96</v>
          </cell>
          <cell r="N19">
            <v>632</v>
          </cell>
        </row>
      </sheetData>
      <sheetData sheetId="4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17">
          <cell r="A17" t="str">
            <v>Emprunts Périodiques</v>
          </cell>
          <cell r="B17">
            <v>10</v>
          </cell>
          <cell r="C17">
            <v>0</v>
          </cell>
          <cell r="D17">
            <v>3</v>
          </cell>
          <cell r="E17">
            <v>1</v>
          </cell>
          <cell r="F17">
            <v>3</v>
          </cell>
          <cell r="G17">
            <v>6</v>
          </cell>
          <cell r="H17">
            <v>15</v>
          </cell>
          <cell r="I17">
            <v>9</v>
          </cell>
          <cell r="N17">
            <v>47</v>
          </cell>
        </row>
      </sheetData>
      <sheetData sheetId="5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13">
          <cell r="A13" t="str">
            <v xml:space="preserve">Membres inscrit </v>
          </cell>
          <cell r="B13">
            <v>17</v>
          </cell>
          <cell r="C13">
            <v>12</v>
          </cell>
          <cell r="D13">
            <v>24</v>
          </cell>
          <cell r="E13">
            <v>20</v>
          </cell>
          <cell r="F13">
            <v>24</v>
          </cell>
          <cell r="G13">
            <v>32</v>
          </cell>
          <cell r="H13">
            <v>41</v>
          </cell>
          <cell r="I13">
            <v>23</v>
          </cell>
          <cell r="N13">
            <v>193</v>
          </cell>
        </row>
      </sheetData>
      <sheetData sheetId="6"/>
      <sheetData sheetId="7">
        <row r="1">
          <cell r="B1" t="str">
            <v>jan.</v>
          </cell>
        </row>
      </sheetData>
      <sheetData sheetId="8">
        <row r="1">
          <cell r="B1" t="str">
            <v>jan.</v>
          </cell>
        </row>
      </sheetData>
      <sheetData sheetId="9">
        <row r="2">
          <cell r="B2" t="str">
            <v>jan.</v>
          </cell>
          <cell r="C2" t="str">
            <v>fév.</v>
          </cell>
          <cell r="D2" t="str">
            <v>mars</v>
          </cell>
          <cell r="E2" t="str">
            <v>avril</v>
          </cell>
          <cell r="F2" t="str">
            <v>mai</v>
          </cell>
          <cell r="G2" t="str">
            <v xml:space="preserve">juin </v>
          </cell>
          <cell r="H2" t="str">
            <v>juillet</v>
          </cell>
          <cell r="I2" t="str">
            <v>aout</v>
          </cell>
          <cell r="J2" t="str">
            <v>sept.</v>
          </cell>
          <cell r="K2" t="str">
            <v>oct.</v>
          </cell>
          <cell r="L2" t="str">
            <v>nov.</v>
          </cell>
          <cell r="M2" t="str">
            <v>déc.</v>
          </cell>
          <cell r="N2" t="str">
            <v>Total</v>
          </cell>
        </row>
        <row r="8">
          <cell r="A8" t="str">
            <v>Usagers laptop</v>
          </cell>
          <cell r="B8">
            <v>10</v>
          </cell>
          <cell r="C8">
            <v>12</v>
          </cell>
          <cell r="D8">
            <v>23</v>
          </cell>
          <cell r="E8">
            <v>7</v>
          </cell>
          <cell r="F8">
            <v>5</v>
          </cell>
          <cell r="G8">
            <v>10</v>
          </cell>
          <cell r="H8">
            <v>11</v>
          </cell>
          <cell r="I8">
            <v>7</v>
          </cell>
          <cell r="N8">
            <v>85</v>
          </cell>
        </row>
      </sheetData>
      <sheetData sheetId="10"/>
      <sheetData sheetId="11"/>
      <sheetData sheetId="12">
        <row r="2">
          <cell r="B2" t="str">
            <v>jan.</v>
          </cell>
          <cell r="C2" t="str">
            <v>fév.</v>
          </cell>
          <cell r="D2" t="str">
            <v>mars</v>
          </cell>
          <cell r="E2" t="str">
            <v>avril</v>
          </cell>
          <cell r="F2" t="str">
            <v>mai</v>
          </cell>
          <cell r="G2" t="str">
            <v xml:space="preserve">juin </v>
          </cell>
          <cell r="H2" t="str">
            <v>juillet</v>
          </cell>
          <cell r="I2" t="str">
            <v>aout</v>
          </cell>
          <cell r="J2" t="str">
            <v>sept.</v>
          </cell>
          <cell r="K2" t="str">
            <v>oct.</v>
          </cell>
          <cell r="L2" t="str">
            <v>nov.</v>
          </cell>
          <cell r="M2" t="str">
            <v>déc.</v>
          </cell>
          <cell r="N2" t="str">
            <v>Total</v>
          </cell>
        </row>
        <row r="23">
          <cell r="A23" t="str">
            <v>DVD</v>
          </cell>
          <cell r="B23">
            <v>5</v>
          </cell>
          <cell r="C23">
            <v>10</v>
          </cell>
          <cell r="D23">
            <v>4</v>
          </cell>
          <cell r="E23">
            <v>20</v>
          </cell>
          <cell r="F23">
            <v>11</v>
          </cell>
          <cell r="G23">
            <v>11</v>
          </cell>
          <cell r="H23">
            <v>21</v>
          </cell>
          <cell r="I23">
            <v>10</v>
          </cell>
          <cell r="N23">
            <v>92</v>
          </cell>
        </row>
      </sheetData>
      <sheetData sheetId="13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21">
          <cell r="A21" t="str">
            <v>Jeux</v>
          </cell>
          <cell r="B21">
            <v>2</v>
          </cell>
          <cell r="C21">
            <v>0</v>
          </cell>
          <cell r="D21">
            <v>4</v>
          </cell>
          <cell r="E21">
            <v>2</v>
          </cell>
          <cell r="F21">
            <v>5</v>
          </cell>
          <cell r="G21">
            <v>2</v>
          </cell>
          <cell r="H21">
            <v>0</v>
          </cell>
          <cell r="I21">
            <v>4</v>
          </cell>
          <cell r="N21">
            <v>19</v>
          </cell>
        </row>
      </sheetData>
      <sheetData sheetId="14">
        <row r="1">
          <cell r="B1" t="str">
            <v>jan.</v>
          </cell>
          <cell r="C1" t="str">
            <v>fév.</v>
          </cell>
          <cell r="D1" t="str">
            <v>mars</v>
          </cell>
          <cell r="E1" t="str">
            <v>avril</v>
          </cell>
          <cell r="F1" t="str">
            <v>mai</v>
          </cell>
          <cell r="G1" t="str">
            <v xml:space="preserve">juin </v>
          </cell>
          <cell r="H1" t="str">
            <v>juillet</v>
          </cell>
          <cell r="I1" t="str">
            <v>aout</v>
          </cell>
          <cell r="J1" t="str">
            <v>sept.</v>
          </cell>
          <cell r="K1" t="str">
            <v>oct.</v>
          </cell>
          <cell r="L1" t="str">
            <v>nov.</v>
          </cell>
          <cell r="M1" t="str">
            <v>déc.</v>
          </cell>
          <cell r="N1" t="str">
            <v>Total</v>
          </cell>
        </row>
        <row r="20">
          <cell r="A20" t="str">
            <v>Réservations</v>
          </cell>
          <cell r="B20">
            <v>7</v>
          </cell>
          <cell r="C20">
            <v>3</v>
          </cell>
          <cell r="D20">
            <v>5</v>
          </cell>
          <cell r="E20">
            <v>10</v>
          </cell>
          <cell r="F20">
            <v>6</v>
          </cell>
          <cell r="G20">
            <v>3</v>
          </cell>
          <cell r="H20">
            <v>1</v>
          </cell>
          <cell r="I20">
            <v>2</v>
          </cell>
          <cell r="N20">
            <v>37</v>
          </cell>
        </row>
      </sheetData>
      <sheetData sheetId="15"/>
      <sheetData sheetId="16">
        <row r="3">
          <cell r="B3" t="str">
            <v>jan.</v>
          </cell>
          <cell r="C3" t="str">
            <v>fév.</v>
          </cell>
          <cell r="D3" t="str">
            <v>mars</v>
          </cell>
          <cell r="E3" t="str">
            <v>avril</v>
          </cell>
          <cell r="F3" t="str">
            <v>mai</v>
          </cell>
          <cell r="G3" t="str">
            <v xml:space="preserve">juin </v>
          </cell>
          <cell r="H3" t="str">
            <v>juillet</v>
          </cell>
          <cell r="I3" t="str">
            <v>aout</v>
          </cell>
          <cell r="J3" t="str">
            <v>sept.</v>
          </cell>
          <cell r="K3" t="str">
            <v>oct.</v>
          </cell>
          <cell r="L3" t="str">
            <v>nov.</v>
          </cell>
          <cell r="M3" t="str">
            <v>déc.</v>
          </cell>
          <cell r="N3" t="str">
            <v>Total</v>
          </cell>
        </row>
        <row r="20">
          <cell r="A20" t="str">
            <v>Emprunts</v>
          </cell>
          <cell r="B20">
            <v>682</v>
          </cell>
          <cell r="C20">
            <v>624</v>
          </cell>
          <cell r="D20">
            <v>791</v>
          </cell>
          <cell r="E20">
            <v>625</v>
          </cell>
          <cell r="F20">
            <v>645</v>
          </cell>
          <cell r="G20">
            <v>572</v>
          </cell>
          <cell r="H20">
            <v>742</v>
          </cell>
          <cell r="I20">
            <v>505</v>
          </cell>
          <cell r="N20">
            <v>5186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0E81F-846B-4AF2-A6F9-58FE1D5C2D14}">
  <dimension ref="A1:N26"/>
  <sheetViews>
    <sheetView view="pageBreakPreview" zoomScale="60" zoomScaleNormal="100" workbookViewId="0">
      <selection activeCell="M22" sqref="M22"/>
    </sheetView>
  </sheetViews>
  <sheetFormatPr defaultColWidth="9.109375" defaultRowHeight="14.4" x14ac:dyDescent="0.3"/>
  <cols>
    <col min="1" max="1" width="30.33203125" customWidth="1"/>
  </cols>
  <sheetData>
    <row r="1" spans="1:14" ht="22.8" x14ac:dyDescent="0.4">
      <c r="A1" s="13" t="s">
        <v>34</v>
      </c>
    </row>
    <row r="2" spans="1:14" ht="15.6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6" x14ac:dyDescent="0.3">
      <c r="A3" s="3"/>
      <c r="B3" s="5" t="s">
        <v>23</v>
      </c>
      <c r="C3" s="5" t="s">
        <v>22</v>
      </c>
      <c r="D3" s="5" t="s">
        <v>21</v>
      </c>
      <c r="E3" s="5" t="s">
        <v>20</v>
      </c>
      <c r="F3" s="5" t="s">
        <v>19</v>
      </c>
      <c r="G3" s="5" t="s">
        <v>18</v>
      </c>
      <c r="H3" s="5" t="s">
        <v>17</v>
      </c>
      <c r="I3" s="5" t="s">
        <v>16</v>
      </c>
      <c r="J3" s="5" t="s">
        <v>15</v>
      </c>
      <c r="K3" s="5" t="s">
        <v>14</v>
      </c>
      <c r="L3" s="5" t="s">
        <v>13</v>
      </c>
      <c r="M3" s="5" t="s">
        <v>12</v>
      </c>
      <c r="N3" s="5" t="s">
        <v>11</v>
      </c>
    </row>
    <row r="4" spans="1:14" ht="15.6" x14ac:dyDescent="0.3">
      <c r="A4" s="3" t="s">
        <v>35</v>
      </c>
      <c r="B4" s="14">
        <v>19</v>
      </c>
      <c r="C4" s="14">
        <v>19</v>
      </c>
      <c r="D4" s="14">
        <v>22</v>
      </c>
      <c r="E4" s="14">
        <v>21</v>
      </c>
      <c r="F4" s="14">
        <v>23</v>
      </c>
      <c r="G4" s="14">
        <v>21</v>
      </c>
      <c r="H4" s="14">
        <v>40</v>
      </c>
      <c r="I4" s="14">
        <v>6</v>
      </c>
      <c r="J4" s="14">
        <v>21</v>
      </c>
      <c r="K4" s="14">
        <v>20</v>
      </c>
      <c r="L4" s="14">
        <v>21</v>
      </c>
      <c r="M4" s="14">
        <v>21</v>
      </c>
      <c r="N4" s="4">
        <f>SUM(B4:M4)</f>
        <v>254</v>
      </c>
    </row>
    <row r="5" spans="1:14" ht="15.6" x14ac:dyDescent="0.3">
      <c r="A5" s="3" t="s">
        <v>10</v>
      </c>
      <c r="B5" s="14">
        <v>77</v>
      </c>
      <c r="C5" s="14">
        <v>135</v>
      </c>
      <c r="D5" s="14">
        <v>48</v>
      </c>
      <c r="E5" s="14">
        <v>34</v>
      </c>
      <c r="F5" s="14">
        <v>36</v>
      </c>
      <c r="G5" s="14">
        <v>43</v>
      </c>
      <c r="H5" s="14">
        <v>35</v>
      </c>
      <c r="I5" s="14">
        <v>161</v>
      </c>
      <c r="J5" s="14">
        <v>139</v>
      </c>
      <c r="K5" s="14">
        <v>94</v>
      </c>
      <c r="L5" s="14">
        <v>80</v>
      </c>
      <c r="M5" s="14">
        <v>20</v>
      </c>
      <c r="N5" s="4">
        <f>SUM(B5:M5)</f>
        <v>902</v>
      </c>
    </row>
    <row r="6" spans="1:14" ht="15.6" x14ac:dyDescent="0.3">
      <c r="A6" s="3" t="s">
        <v>36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4">
        <f>SUM(B6:M6)</f>
        <v>0</v>
      </c>
    </row>
    <row r="7" spans="1:14" ht="15.6" x14ac:dyDescent="0.3">
      <c r="A7" s="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">
        <f t="shared" ref="N7:N26" si="0">SUM(B7:M7)</f>
        <v>0</v>
      </c>
    </row>
    <row r="8" spans="1:14" ht="15.6" x14ac:dyDescent="0.3">
      <c r="A8" s="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">
        <f t="shared" si="0"/>
        <v>0</v>
      </c>
    </row>
    <row r="9" spans="1:14" ht="15.6" x14ac:dyDescent="0.3">
      <c r="A9" s="3" t="s">
        <v>42</v>
      </c>
      <c r="B9" s="14">
        <v>42</v>
      </c>
      <c r="C9" s="14">
        <v>33</v>
      </c>
      <c r="D9" s="14">
        <v>36</v>
      </c>
      <c r="E9" s="14">
        <v>37</v>
      </c>
      <c r="F9" s="14">
        <v>32</v>
      </c>
      <c r="G9" s="14">
        <v>29</v>
      </c>
      <c r="H9" s="14">
        <v>41</v>
      </c>
      <c r="I9" s="14">
        <v>44</v>
      </c>
      <c r="J9" s="14">
        <v>42</v>
      </c>
      <c r="K9" s="14">
        <v>42</v>
      </c>
      <c r="L9" s="14">
        <v>36</v>
      </c>
      <c r="M9" s="14">
        <v>36</v>
      </c>
      <c r="N9" s="4">
        <f t="shared" si="0"/>
        <v>450</v>
      </c>
    </row>
    <row r="10" spans="1:14" ht="15.6" x14ac:dyDescent="0.3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4">
        <f t="shared" si="0"/>
        <v>0</v>
      </c>
    </row>
    <row r="11" spans="1:14" ht="15.6" x14ac:dyDescent="0.3">
      <c r="A11" s="3" t="s">
        <v>37</v>
      </c>
      <c r="B11" s="14">
        <v>1</v>
      </c>
      <c r="C11" s="14">
        <v>0</v>
      </c>
      <c r="D11" s="14">
        <v>0</v>
      </c>
      <c r="E11" s="14">
        <v>0</v>
      </c>
      <c r="F11" s="14">
        <v>0</v>
      </c>
      <c r="G11" s="16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4">
        <f t="shared" si="0"/>
        <v>1</v>
      </c>
    </row>
    <row r="12" spans="1:14" ht="15.6" x14ac:dyDescent="0.3">
      <c r="A12" s="3" t="s">
        <v>8</v>
      </c>
      <c r="B12" s="14">
        <v>13</v>
      </c>
      <c r="C12" s="14">
        <v>41</v>
      </c>
      <c r="D12" s="14">
        <v>22</v>
      </c>
      <c r="E12" s="14">
        <v>4</v>
      </c>
      <c r="F12" s="14">
        <v>734</v>
      </c>
      <c r="G12" s="14">
        <v>34</v>
      </c>
      <c r="H12" s="14">
        <v>3</v>
      </c>
      <c r="I12" s="14">
        <v>95</v>
      </c>
      <c r="J12" s="14">
        <v>531</v>
      </c>
      <c r="K12" s="14">
        <v>47</v>
      </c>
      <c r="L12" s="14">
        <v>210</v>
      </c>
      <c r="M12" s="14">
        <v>28</v>
      </c>
      <c r="N12" s="4">
        <f t="shared" si="0"/>
        <v>1762</v>
      </c>
    </row>
    <row r="13" spans="1:14" x14ac:dyDescent="0.3">
      <c r="A13" s="2"/>
      <c r="B13" s="14"/>
      <c r="C13" s="14"/>
      <c r="D13" s="17"/>
      <c r="E13" s="14"/>
      <c r="F13" s="14"/>
      <c r="G13" s="14"/>
      <c r="H13" s="14"/>
      <c r="I13" s="14"/>
      <c r="J13" s="14"/>
      <c r="K13" s="14"/>
      <c r="L13" s="14"/>
      <c r="M13" s="14"/>
      <c r="N13" s="4">
        <f t="shared" si="0"/>
        <v>0</v>
      </c>
    </row>
    <row r="14" spans="1:14" ht="15.6" x14ac:dyDescent="0.3">
      <c r="A14" s="3" t="s">
        <v>38</v>
      </c>
      <c r="B14" s="14">
        <v>2</v>
      </c>
      <c r="C14" s="14">
        <v>1</v>
      </c>
      <c r="D14" s="14">
        <v>1</v>
      </c>
      <c r="E14" s="14">
        <v>3</v>
      </c>
      <c r="F14" s="14">
        <v>1</v>
      </c>
      <c r="G14" s="14">
        <v>0</v>
      </c>
      <c r="H14" s="14">
        <v>0</v>
      </c>
      <c r="I14" s="14">
        <v>0</v>
      </c>
      <c r="J14" s="14">
        <v>3</v>
      </c>
      <c r="K14" s="14">
        <v>2</v>
      </c>
      <c r="L14" s="14">
        <v>0</v>
      </c>
      <c r="M14" s="14">
        <v>0</v>
      </c>
      <c r="N14" s="4">
        <f t="shared" si="0"/>
        <v>13</v>
      </c>
    </row>
    <row r="15" spans="1:14" ht="15.6" x14ac:dyDescent="0.3">
      <c r="A15" s="3" t="s">
        <v>39</v>
      </c>
      <c r="B15" s="14">
        <v>2</v>
      </c>
      <c r="C15" s="14">
        <v>6</v>
      </c>
      <c r="D15" s="14">
        <v>3</v>
      </c>
      <c r="E15" s="14">
        <v>7</v>
      </c>
      <c r="F15" s="14">
        <v>9</v>
      </c>
      <c r="G15" s="14">
        <v>10</v>
      </c>
      <c r="H15" s="14">
        <v>22</v>
      </c>
      <c r="I15" s="14">
        <v>18</v>
      </c>
      <c r="J15" s="14">
        <v>11</v>
      </c>
      <c r="K15" s="14">
        <v>14</v>
      </c>
      <c r="L15" s="14">
        <v>14</v>
      </c>
      <c r="M15" s="14">
        <v>3</v>
      </c>
      <c r="N15" s="4">
        <f t="shared" si="0"/>
        <v>119</v>
      </c>
    </row>
    <row r="16" spans="1:14" ht="15.6" x14ac:dyDescent="0.3">
      <c r="A16" s="3" t="s">
        <v>40</v>
      </c>
      <c r="B16" s="14">
        <v>0</v>
      </c>
      <c r="C16" s="14">
        <v>0</v>
      </c>
      <c r="D16" s="14">
        <v>0</v>
      </c>
      <c r="E16" s="14">
        <v>0</v>
      </c>
      <c r="F16" s="14">
        <v>1</v>
      </c>
      <c r="G16" s="14">
        <v>0</v>
      </c>
      <c r="H16" s="14">
        <v>1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4">
        <f t="shared" si="0"/>
        <v>2</v>
      </c>
    </row>
    <row r="17" spans="1:14" ht="15.6" x14ac:dyDescent="0.3">
      <c r="A17" s="3" t="s">
        <v>41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>
        <v>0</v>
      </c>
    </row>
    <row r="18" spans="1:14" ht="15.6" x14ac:dyDescent="0.3">
      <c r="A18" s="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4"/>
    </row>
    <row r="19" spans="1:14" ht="15.6" x14ac:dyDescent="0.3">
      <c r="A19" s="3" t="s">
        <v>6</v>
      </c>
      <c r="B19" s="18"/>
      <c r="C19" s="18"/>
      <c r="D19" s="18"/>
      <c r="E19" s="14"/>
      <c r="F19" s="14">
        <v>17</v>
      </c>
      <c r="G19" s="14">
        <v>14</v>
      </c>
      <c r="H19" s="14">
        <v>19</v>
      </c>
      <c r="I19" s="14">
        <v>17</v>
      </c>
      <c r="J19" s="14">
        <v>11</v>
      </c>
      <c r="K19" s="14">
        <v>9</v>
      </c>
      <c r="L19" s="14">
        <v>2</v>
      </c>
      <c r="M19" s="14">
        <v>3</v>
      </c>
      <c r="N19" s="4">
        <v>78</v>
      </c>
    </row>
    <row r="20" spans="1:14" ht="15.6" x14ac:dyDescent="0.3">
      <c r="A20" s="3" t="s">
        <v>5</v>
      </c>
      <c r="B20" s="14">
        <v>566</v>
      </c>
      <c r="C20" s="14">
        <v>440</v>
      </c>
      <c r="D20" s="14">
        <v>582</v>
      </c>
      <c r="E20" s="14">
        <v>677</v>
      </c>
      <c r="F20" s="14">
        <v>712</v>
      </c>
      <c r="G20" s="14">
        <v>420</v>
      </c>
      <c r="H20" s="14">
        <v>543</v>
      </c>
      <c r="I20" s="14">
        <v>620</v>
      </c>
      <c r="J20" s="14">
        <v>522</v>
      </c>
      <c r="K20" s="14">
        <v>988</v>
      </c>
      <c r="L20" s="14">
        <v>806</v>
      </c>
      <c r="M20" s="14">
        <v>370</v>
      </c>
      <c r="N20" s="4">
        <f t="shared" si="0"/>
        <v>7246</v>
      </c>
    </row>
    <row r="21" spans="1:14" ht="15.6" x14ac:dyDescent="0.3">
      <c r="A21" s="3" t="s">
        <v>4</v>
      </c>
      <c r="B21" s="14">
        <v>59</v>
      </c>
      <c r="C21" s="14">
        <v>123</v>
      </c>
      <c r="D21" s="14">
        <v>87</v>
      </c>
      <c r="E21" s="14">
        <v>53</v>
      </c>
      <c r="F21" s="14">
        <v>148</v>
      </c>
      <c r="G21" s="14">
        <v>55</v>
      </c>
      <c r="H21" s="14">
        <v>53</v>
      </c>
      <c r="I21" s="14">
        <v>38</v>
      </c>
      <c r="J21" s="14">
        <v>30</v>
      </c>
      <c r="K21" s="14">
        <v>66</v>
      </c>
      <c r="L21" s="14">
        <v>121</v>
      </c>
      <c r="M21" s="14">
        <v>70</v>
      </c>
      <c r="N21" s="4">
        <f t="shared" si="0"/>
        <v>903</v>
      </c>
    </row>
    <row r="22" spans="1:14" ht="15.6" x14ac:dyDescent="0.3">
      <c r="A22" s="3" t="s">
        <v>3</v>
      </c>
      <c r="B22" s="14">
        <v>1</v>
      </c>
      <c r="C22" s="14">
        <v>2</v>
      </c>
      <c r="D22" s="14">
        <v>4</v>
      </c>
      <c r="E22" s="14">
        <v>0</v>
      </c>
      <c r="F22" s="14">
        <v>0</v>
      </c>
      <c r="G22" s="14">
        <v>1</v>
      </c>
      <c r="H22" s="14">
        <v>11</v>
      </c>
      <c r="I22" s="14">
        <v>13</v>
      </c>
      <c r="J22" s="14">
        <v>6</v>
      </c>
      <c r="K22" s="14">
        <v>8</v>
      </c>
      <c r="L22" s="14">
        <v>9</v>
      </c>
      <c r="M22" s="20">
        <v>6</v>
      </c>
      <c r="N22" s="4">
        <f t="shared" si="0"/>
        <v>61</v>
      </c>
    </row>
    <row r="23" spans="1:14" ht="15.6" x14ac:dyDescent="0.3">
      <c r="A23" s="5"/>
      <c r="B23" s="14"/>
      <c r="C23" s="15"/>
      <c r="D23" s="15"/>
      <c r="E23" s="15"/>
      <c r="F23" s="25"/>
      <c r="G23" s="15"/>
      <c r="H23" s="15"/>
      <c r="I23" s="15"/>
      <c r="J23" s="15"/>
      <c r="K23" s="25"/>
      <c r="L23" s="26"/>
      <c r="M23" s="15"/>
      <c r="N23" s="4">
        <f t="shared" si="0"/>
        <v>0</v>
      </c>
    </row>
    <row r="24" spans="1:14" x14ac:dyDescent="0.3">
      <c r="A24" s="6"/>
      <c r="B24" s="14"/>
      <c r="C24" s="14"/>
      <c r="D24" s="14"/>
      <c r="E24" s="14"/>
      <c r="F24" s="27"/>
      <c r="G24" s="14"/>
      <c r="H24" s="14"/>
      <c r="I24" s="14"/>
      <c r="J24" s="14"/>
      <c r="K24" s="14"/>
      <c r="L24" s="14"/>
      <c r="M24" s="14"/>
      <c r="N24" s="4">
        <f t="shared" si="0"/>
        <v>0</v>
      </c>
    </row>
    <row r="25" spans="1:14" ht="15.6" x14ac:dyDescent="0.3">
      <c r="A25" s="5"/>
      <c r="B25" s="14"/>
      <c r="C25" s="15"/>
      <c r="D25" s="15"/>
      <c r="E25" s="26"/>
      <c r="F25" s="25"/>
      <c r="G25" s="15"/>
      <c r="H25" s="15"/>
      <c r="I25" s="15"/>
      <c r="J25" s="15"/>
      <c r="K25" s="25"/>
      <c r="L25" s="26"/>
      <c r="M25" s="15"/>
      <c r="N25" s="4">
        <f t="shared" si="0"/>
        <v>0</v>
      </c>
    </row>
    <row r="26" spans="1:14" ht="15.6" x14ac:dyDescent="0.3">
      <c r="A26" s="3"/>
      <c r="B26" s="28"/>
      <c r="C26" s="28"/>
      <c r="D26" s="18"/>
      <c r="E26" s="28"/>
      <c r="F26" s="28"/>
      <c r="G26" s="28"/>
      <c r="H26" s="28"/>
      <c r="I26" s="28"/>
      <c r="J26" s="28"/>
      <c r="K26" s="28"/>
      <c r="L26" s="28"/>
      <c r="M26" s="28"/>
      <c r="N26" s="4">
        <f t="shared" si="0"/>
        <v>0</v>
      </c>
    </row>
  </sheetData>
  <sheetProtection sheet="1" objects="1" scenarios="1"/>
  <pageMargins left="0.7" right="0.7" top="0.75" bottom="0.75" header="0.3" footer="0.3"/>
  <pageSetup scale="6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EE8B6-C7CD-4C75-A7BA-0E7BA288488B}">
  <dimension ref="A3:N29"/>
  <sheetViews>
    <sheetView zoomScaleNormal="100" workbookViewId="0">
      <selection activeCell="M25" sqref="M25"/>
    </sheetView>
  </sheetViews>
  <sheetFormatPr defaultColWidth="9.109375" defaultRowHeight="14.4" x14ac:dyDescent="0.3"/>
  <cols>
    <col min="1" max="1" width="21.109375" customWidth="1"/>
  </cols>
  <sheetData>
    <row r="3" spans="1:14" ht="22.8" x14ac:dyDescent="0.4">
      <c r="A3" s="10" t="s">
        <v>29</v>
      </c>
      <c r="B3" s="9"/>
      <c r="C3" s="9"/>
      <c r="D3" s="9"/>
      <c r="E3" s="9"/>
      <c r="F3" s="9"/>
      <c r="G3" s="9"/>
    </row>
    <row r="4" spans="1:14" ht="15.6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5.6" x14ac:dyDescent="0.3">
      <c r="A5" s="3"/>
      <c r="B5" s="5" t="s">
        <v>23</v>
      </c>
      <c r="C5" s="5" t="s">
        <v>22</v>
      </c>
      <c r="D5" s="5" t="s">
        <v>21</v>
      </c>
      <c r="E5" s="5" t="s">
        <v>20</v>
      </c>
      <c r="F5" s="5" t="s">
        <v>19</v>
      </c>
      <c r="G5" s="5" t="s">
        <v>18</v>
      </c>
      <c r="H5" s="5" t="s">
        <v>17</v>
      </c>
      <c r="I5" s="5" t="s">
        <v>16</v>
      </c>
      <c r="J5" s="5" t="s">
        <v>15</v>
      </c>
      <c r="K5" s="5" t="s">
        <v>14</v>
      </c>
      <c r="L5" s="5" t="s">
        <v>13</v>
      </c>
      <c r="M5" s="5" t="s">
        <v>12</v>
      </c>
      <c r="N5" s="5" t="s">
        <v>11</v>
      </c>
    </row>
    <row r="6" spans="1:14" ht="15.6" x14ac:dyDescent="0.3">
      <c r="A6" s="3" t="s">
        <v>30</v>
      </c>
      <c r="B6" s="14">
        <v>10</v>
      </c>
      <c r="C6" s="14">
        <v>13</v>
      </c>
      <c r="D6" s="14">
        <v>3</v>
      </c>
      <c r="E6" s="14">
        <v>6</v>
      </c>
      <c r="F6" s="14">
        <v>8</v>
      </c>
      <c r="G6" s="14">
        <v>3</v>
      </c>
      <c r="H6" s="14">
        <v>11</v>
      </c>
      <c r="I6" s="14">
        <v>15</v>
      </c>
      <c r="J6" s="14">
        <v>4</v>
      </c>
      <c r="K6" s="14">
        <v>9</v>
      </c>
      <c r="L6" s="14">
        <v>15</v>
      </c>
      <c r="M6" s="14">
        <v>13</v>
      </c>
      <c r="N6" s="4">
        <f>SUM(B6:M6)</f>
        <v>110</v>
      </c>
    </row>
    <row r="7" spans="1:14" ht="15.6" x14ac:dyDescent="0.3">
      <c r="A7" s="3" t="s">
        <v>10</v>
      </c>
      <c r="B7" s="14">
        <v>62</v>
      </c>
      <c r="C7" s="14">
        <v>128</v>
      </c>
      <c r="D7" s="14">
        <v>121</v>
      </c>
      <c r="E7" s="14">
        <v>54</v>
      </c>
      <c r="F7" s="14">
        <v>86</v>
      </c>
      <c r="G7" s="14">
        <v>86</v>
      </c>
      <c r="H7" s="14">
        <v>74</v>
      </c>
      <c r="I7" s="14">
        <v>44</v>
      </c>
      <c r="J7" s="14">
        <v>80</v>
      </c>
      <c r="K7" s="14">
        <v>32</v>
      </c>
      <c r="L7" s="14">
        <v>42</v>
      </c>
      <c r="M7" s="14">
        <v>76</v>
      </c>
      <c r="N7" s="4">
        <f>SUM(B7:M7)</f>
        <v>885</v>
      </c>
    </row>
    <row r="8" spans="1:14" ht="15.6" x14ac:dyDescent="0.3">
      <c r="A8" s="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</row>
    <row r="9" spans="1:14" ht="15.6" x14ac:dyDescent="0.3">
      <c r="A9" s="3" t="s">
        <v>31</v>
      </c>
      <c r="B9" s="14"/>
      <c r="C9" s="14"/>
      <c r="D9" s="14"/>
      <c r="E9" s="14">
        <v>4</v>
      </c>
      <c r="F9" s="14"/>
      <c r="G9" s="14"/>
      <c r="H9" s="14">
        <v>1</v>
      </c>
      <c r="I9" s="14"/>
      <c r="J9" s="14"/>
      <c r="K9" s="14">
        <v>4</v>
      </c>
      <c r="L9" s="14"/>
      <c r="M9" s="14">
        <v>1</v>
      </c>
      <c r="N9" s="4">
        <f t="shared" ref="N9:N28" si="0">SUM(B9:M9)</f>
        <v>10</v>
      </c>
    </row>
    <row r="10" spans="1:14" ht="15.6" x14ac:dyDescent="0.3">
      <c r="A10" s="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4">
        <f t="shared" si="0"/>
        <v>0</v>
      </c>
    </row>
    <row r="11" spans="1:14" ht="15.6" x14ac:dyDescent="0.3">
      <c r="A11" s="3" t="s">
        <v>33</v>
      </c>
      <c r="B11" s="14">
        <v>1</v>
      </c>
      <c r="C11" s="14"/>
      <c r="D11" s="14">
        <v>3</v>
      </c>
      <c r="E11" s="14">
        <v>7</v>
      </c>
      <c r="F11" s="14">
        <v>5</v>
      </c>
      <c r="G11" s="14">
        <v>6</v>
      </c>
      <c r="H11" s="14">
        <v>7</v>
      </c>
      <c r="I11" s="14">
        <v>13</v>
      </c>
      <c r="J11" s="14">
        <v>7</v>
      </c>
      <c r="K11" s="14">
        <v>1</v>
      </c>
      <c r="L11" s="14">
        <v>2</v>
      </c>
      <c r="M11" s="14">
        <v>3</v>
      </c>
      <c r="N11" s="4">
        <f t="shared" si="0"/>
        <v>55</v>
      </c>
    </row>
    <row r="12" spans="1:14" ht="15.6" x14ac:dyDescent="0.3">
      <c r="A12" s="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4">
        <f t="shared" si="0"/>
        <v>0</v>
      </c>
    </row>
    <row r="13" spans="1:14" ht="15.6" x14ac:dyDescent="0.3">
      <c r="A13" s="3"/>
      <c r="B13" s="14"/>
      <c r="C13" s="14"/>
      <c r="D13" s="14"/>
      <c r="E13" s="14"/>
      <c r="F13" s="14"/>
      <c r="G13" s="16"/>
      <c r="H13" s="14"/>
      <c r="I13" s="14"/>
      <c r="J13" s="14"/>
      <c r="K13" s="14"/>
      <c r="L13" s="14"/>
      <c r="M13" s="14"/>
      <c r="N13" s="4">
        <f t="shared" si="0"/>
        <v>0</v>
      </c>
    </row>
    <row r="14" spans="1:14" ht="15.6" x14ac:dyDescent="0.3">
      <c r="A14" s="3" t="s">
        <v>8</v>
      </c>
      <c r="B14" s="14">
        <v>7</v>
      </c>
      <c r="C14" s="14">
        <v>0</v>
      </c>
      <c r="D14" s="14">
        <v>0</v>
      </c>
      <c r="E14" s="14">
        <v>1</v>
      </c>
      <c r="F14" s="14">
        <v>28</v>
      </c>
      <c r="G14" s="14">
        <v>131</v>
      </c>
      <c r="H14" s="14">
        <v>0</v>
      </c>
      <c r="I14" s="14">
        <v>135</v>
      </c>
      <c r="J14" s="14">
        <v>1</v>
      </c>
      <c r="K14" s="14">
        <v>0</v>
      </c>
      <c r="L14" s="14">
        <v>0</v>
      </c>
      <c r="M14" s="14">
        <v>0</v>
      </c>
      <c r="N14" s="4">
        <f t="shared" si="0"/>
        <v>303</v>
      </c>
    </row>
    <row r="15" spans="1:14" x14ac:dyDescent="0.3">
      <c r="A15" s="2"/>
      <c r="B15" s="14"/>
      <c r="C15" s="14"/>
      <c r="D15" s="17"/>
      <c r="E15" s="14"/>
      <c r="F15" s="14"/>
      <c r="G15" s="14"/>
      <c r="H15" s="14"/>
      <c r="I15" s="14"/>
      <c r="J15" s="14"/>
      <c r="K15" s="14"/>
      <c r="L15" s="14"/>
      <c r="M15" s="14"/>
      <c r="N15" s="4">
        <f t="shared" si="0"/>
        <v>0</v>
      </c>
    </row>
    <row r="16" spans="1:14" ht="15.6" x14ac:dyDescent="0.3">
      <c r="A16" s="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4">
        <f t="shared" si="0"/>
        <v>0</v>
      </c>
    </row>
    <row r="17" spans="1:14" ht="15.6" x14ac:dyDescent="0.3">
      <c r="A17" s="3" t="s">
        <v>7</v>
      </c>
      <c r="B17" s="14">
        <v>17</v>
      </c>
      <c r="C17" s="14">
        <v>11</v>
      </c>
      <c r="D17" s="14">
        <v>30</v>
      </c>
      <c r="E17" s="14">
        <v>14</v>
      </c>
      <c r="F17" s="14">
        <v>30</v>
      </c>
      <c r="G17" s="14">
        <v>31</v>
      </c>
      <c r="H17" s="14">
        <v>62</v>
      </c>
      <c r="I17" s="14">
        <v>45</v>
      </c>
      <c r="J17" s="14">
        <v>22</v>
      </c>
      <c r="K17" s="14">
        <v>26</v>
      </c>
      <c r="L17" s="14">
        <v>18</v>
      </c>
      <c r="M17" s="14">
        <v>12</v>
      </c>
      <c r="N17" s="4">
        <f>SUM(B17:M17)</f>
        <v>318</v>
      </c>
    </row>
    <row r="18" spans="1:14" ht="15.6" x14ac:dyDescent="0.3">
      <c r="A18" s="3" t="s">
        <v>32</v>
      </c>
      <c r="B18" s="14">
        <v>1487</v>
      </c>
      <c r="C18" s="14">
        <v>1489</v>
      </c>
      <c r="D18" s="14">
        <v>1500</v>
      </c>
      <c r="E18" s="14">
        <v>1.534</v>
      </c>
      <c r="F18" s="14">
        <v>1.544</v>
      </c>
      <c r="G18" s="14">
        <v>1575</v>
      </c>
      <c r="H18" s="14">
        <v>1637</v>
      </c>
      <c r="I18" s="14">
        <v>1682</v>
      </c>
      <c r="J18" s="14">
        <v>1704</v>
      </c>
      <c r="K18" s="14">
        <v>1720</v>
      </c>
      <c r="L18" s="14">
        <v>1738</v>
      </c>
      <c r="M18" s="14">
        <v>1741</v>
      </c>
      <c r="N18" s="4">
        <v>1741</v>
      </c>
    </row>
    <row r="19" spans="1:14" ht="15.6" x14ac:dyDescent="0.3">
      <c r="A19" s="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4"/>
    </row>
    <row r="20" spans="1:14" ht="15.6" x14ac:dyDescent="0.3">
      <c r="A20" s="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4"/>
    </row>
    <row r="21" spans="1:14" ht="15.6" x14ac:dyDescent="0.3">
      <c r="A21" s="3" t="s">
        <v>6</v>
      </c>
      <c r="B21" s="18">
        <v>10</v>
      </c>
      <c r="C21" s="18">
        <v>13</v>
      </c>
      <c r="D21" s="18">
        <v>3</v>
      </c>
      <c r="E21" s="14">
        <v>6</v>
      </c>
      <c r="F21" s="14">
        <v>2</v>
      </c>
      <c r="G21" s="14">
        <v>3</v>
      </c>
      <c r="H21" s="14">
        <v>7</v>
      </c>
      <c r="I21" s="14">
        <v>15</v>
      </c>
      <c r="J21" s="14">
        <v>4</v>
      </c>
      <c r="K21" s="14">
        <v>11</v>
      </c>
      <c r="L21" s="14">
        <v>4</v>
      </c>
      <c r="M21" s="14">
        <v>2</v>
      </c>
      <c r="N21" s="4">
        <f>SUM(B21:M21)</f>
        <v>80</v>
      </c>
    </row>
    <row r="22" spans="1:14" ht="15.6" x14ac:dyDescent="0.3">
      <c r="A22" s="3" t="s">
        <v>5</v>
      </c>
      <c r="B22" s="14">
        <v>299</v>
      </c>
      <c r="C22" s="14">
        <v>259</v>
      </c>
      <c r="D22" s="14">
        <v>545</v>
      </c>
      <c r="E22" s="14">
        <v>683</v>
      </c>
      <c r="F22" s="14">
        <v>639</v>
      </c>
      <c r="G22" s="14">
        <v>768</v>
      </c>
      <c r="H22" s="14">
        <v>687</v>
      </c>
      <c r="I22" s="14">
        <v>756</v>
      </c>
      <c r="J22" s="14">
        <v>819</v>
      </c>
      <c r="K22" s="14">
        <v>937</v>
      </c>
      <c r="L22" s="14">
        <v>1158</v>
      </c>
      <c r="M22" s="14">
        <v>505</v>
      </c>
      <c r="N22" s="4">
        <f>SUM(B22:M22)</f>
        <v>8055</v>
      </c>
    </row>
    <row r="23" spans="1:14" ht="15.6" x14ac:dyDescent="0.3">
      <c r="A23" s="3" t="s">
        <v>4</v>
      </c>
      <c r="B23" s="14">
        <v>75</v>
      </c>
      <c r="C23" s="14">
        <v>63</v>
      </c>
      <c r="D23" s="14">
        <v>111</v>
      </c>
      <c r="E23" s="14">
        <v>127</v>
      </c>
      <c r="F23" s="14">
        <v>116</v>
      </c>
      <c r="G23" s="14">
        <v>214</v>
      </c>
      <c r="H23" s="14">
        <v>63</v>
      </c>
      <c r="I23" s="14">
        <v>87</v>
      </c>
      <c r="J23" s="14">
        <v>103</v>
      </c>
      <c r="K23" s="14">
        <v>120</v>
      </c>
      <c r="L23" s="14">
        <v>160</v>
      </c>
      <c r="M23" s="14">
        <v>117</v>
      </c>
      <c r="N23" s="4">
        <f t="shared" si="0"/>
        <v>1356</v>
      </c>
    </row>
    <row r="24" spans="1:14" ht="15.6" x14ac:dyDescent="0.3">
      <c r="A24" s="3" t="s">
        <v>3</v>
      </c>
      <c r="B24" s="14">
        <v>0</v>
      </c>
      <c r="C24" s="14">
        <v>1</v>
      </c>
      <c r="D24" s="14">
        <v>4</v>
      </c>
      <c r="E24" s="14">
        <v>11</v>
      </c>
      <c r="F24" s="14">
        <v>11</v>
      </c>
      <c r="G24" s="14">
        <v>16</v>
      </c>
      <c r="H24" s="14">
        <v>7</v>
      </c>
      <c r="I24" s="14">
        <v>13</v>
      </c>
      <c r="J24" s="14">
        <v>11</v>
      </c>
      <c r="K24" s="14">
        <v>6</v>
      </c>
      <c r="L24" s="14">
        <v>8</v>
      </c>
      <c r="M24" s="20">
        <v>6</v>
      </c>
      <c r="N24" s="4">
        <f t="shared" si="0"/>
        <v>94</v>
      </c>
    </row>
    <row r="25" spans="1:14" ht="15.6" x14ac:dyDescent="0.3">
      <c r="A25" s="3" t="s">
        <v>2</v>
      </c>
      <c r="B25" s="14"/>
      <c r="C25" s="15"/>
      <c r="D25" s="15"/>
      <c r="E25" s="15"/>
      <c r="F25" s="25"/>
      <c r="G25" s="15"/>
      <c r="H25" s="14">
        <v>4</v>
      </c>
      <c r="I25" s="14">
        <v>3</v>
      </c>
      <c r="J25" s="14">
        <v>4</v>
      </c>
      <c r="K25" s="17">
        <v>5</v>
      </c>
      <c r="L25" s="29">
        <v>4</v>
      </c>
      <c r="M25" s="15"/>
      <c r="N25" s="4">
        <f>SUM(H25:M25)</f>
        <v>20</v>
      </c>
    </row>
    <row r="26" spans="1:14" x14ac:dyDescent="0.3">
      <c r="A26" s="6"/>
      <c r="B26" s="14"/>
      <c r="C26" s="14"/>
      <c r="D26" s="14"/>
      <c r="E26" s="14"/>
      <c r="F26" s="27"/>
      <c r="G26" s="14"/>
      <c r="H26" s="14"/>
      <c r="I26" s="14"/>
      <c r="J26" s="14"/>
      <c r="K26" s="14"/>
      <c r="L26" s="14"/>
      <c r="M26" s="14"/>
      <c r="N26" s="4">
        <f t="shared" si="0"/>
        <v>0</v>
      </c>
    </row>
    <row r="27" spans="1:14" ht="15.6" x14ac:dyDescent="0.3">
      <c r="A27" s="5"/>
      <c r="B27" s="14"/>
      <c r="C27" s="15"/>
      <c r="D27" s="15"/>
      <c r="E27" s="26"/>
      <c r="F27" s="25"/>
      <c r="G27" s="15"/>
      <c r="H27" s="15"/>
      <c r="I27" s="15"/>
      <c r="J27" s="15"/>
      <c r="K27" s="25"/>
      <c r="L27" s="26"/>
      <c r="M27" s="15"/>
      <c r="N27" s="4">
        <f t="shared" si="0"/>
        <v>0</v>
      </c>
    </row>
    <row r="28" spans="1:14" ht="15.6" x14ac:dyDescent="0.3">
      <c r="A28" s="3" t="s">
        <v>0</v>
      </c>
      <c r="B28" s="28"/>
      <c r="C28" s="28"/>
      <c r="D28" s="18"/>
      <c r="E28" s="28"/>
      <c r="F28" s="28"/>
      <c r="G28" s="28"/>
      <c r="H28" s="28"/>
      <c r="I28" s="28"/>
      <c r="J28" s="28"/>
      <c r="K28" s="28"/>
      <c r="L28" s="28"/>
      <c r="M28" s="28"/>
      <c r="N28" s="1">
        <f t="shared" si="0"/>
        <v>0</v>
      </c>
    </row>
    <row r="29" spans="1:14" x14ac:dyDescent="0.3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1"/>
    </row>
  </sheetData>
  <sheetProtection sheet="1" objects="1" scenarios="1"/>
  <pageMargins left="0.7" right="0.7" top="0.75" bottom="0.75" header="0.3" footer="0.3"/>
  <pageSetup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A1C8-1959-4CCF-9AE7-84F00D85EC2A}">
  <sheetPr>
    <pageSetUpPr fitToPage="1"/>
  </sheetPr>
  <dimension ref="A1:P255"/>
  <sheetViews>
    <sheetView zoomScaleNormal="100" workbookViewId="0">
      <selection activeCell="A15" sqref="A15:N15"/>
    </sheetView>
  </sheetViews>
  <sheetFormatPr defaultColWidth="9.109375" defaultRowHeight="14.4" x14ac:dyDescent="0.3"/>
  <cols>
    <col min="1" max="1" width="28.109375" customWidth="1"/>
  </cols>
  <sheetData>
    <row r="1" spans="1:14" ht="22.8" x14ac:dyDescent="0.4">
      <c r="A1" s="10" t="s">
        <v>24</v>
      </c>
      <c r="B1" s="9"/>
      <c r="C1" s="9"/>
      <c r="D1" s="9"/>
      <c r="E1" s="9"/>
      <c r="F1" s="9"/>
      <c r="G1" s="9"/>
    </row>
    <row r="2" spans="1:14" ht="15.6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6" x14ac:dyDescent="0.3">
      <c r="A3" s="3"/>
      <c r="B3" s="5" t="s">
        <v>23</v>
      </c>
      <c r="C3" s="5" t="s">
        <v>22</v>
      </c>
      <c r="D3" s="5" t="s">
        <v>21</v>
      </c>
      <c r="E3" s="5" t="s">
        <v>20</v>
      </c>
      <c r="F3" s="5" t="s">
        <v>19</v>
      </c>
      <c r="G3" s="5" t="s">
        <v>18</v>
      </c>
      <c r="H3" s="5" t="s">
        <v>17</v>
      </c>
      <c r="I3" s="5" t="s">
        <v>16</v>
      </c>
      <c r="J3" s="5" t="s">
        <v>15</v>
      </c>
      <c r="K3" s="5" t="s">
        <v>14</v>
      </c>
      <c r="L3" s="5" t="s">
        <v>13</v>
      </c>
      <c r="M3" s="5" t="s">
        <v>12</v>
      </c>
      <c r="N3" s="5" t="s">
        <v>11</v>
      </c>
    </row>
    <row r="4" spans="1:14" ht="15.6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6" x14ac:dyDescent="0.3">
      <c r="A5" s="3" t="s">
        <v>10</v>
      </c>
      <c r="B5" s="14">
        <v>47</v>
      </c>
      <c r="C5" s="14">
        <v>58</v>
      </c>
      <c r="D5" s="14">
        <v>64</v>
      </c>
      <c r="E5" s="14">
        <v>39</v>
      </c>
      <c r="F5" s="14">
        <v>53</v>
      </c>
      <c r="G5" s="14">
        <v>32</v>
      </c>
      <c r="H5" s="14">
        <v>41</v>
      </c>
      <c r="I5" s="14">
        <v>31</v>
      </c>
      <c r="J5" s="14">
        <v>47</v>
      </c>
      <c r="K5" s="14">
        <v>65</v>
      </c>
      <c r="L5" s="14">
        <v>36</v>
      </c>
      <c r="M5" s="14">
        <v>36</v>
      </c>
      <c r="N5" s="4">
        <f>SUM(B5:M5)</f>
        <v>549</v>
      </c>
    </row>
    <row r="6" spans="1:14" ht="15.6" x14ac:dyDescent="0.3">
      <c r="A6" s="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4"/>
    </row>
    <row r="7" spans="1:14" ht="15.6" x14ac:dyDescent="0.3">
      <c r="A7" s="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"/>
    </row>
    <row r="8" spans="1:14" ht="15.6" x14ac:dyDescent="0.3">
      <c r="A8" s="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</row>
    <row r="9" spans="1:14" ht="15.6" x14ac:dyDescent="0.3">
      <c r="A9" s="3" t="s">
        <v>9</v>
      </c>
      <c r="B9" s="14">
        <v>10</v>
      </c>
      <c r="C9" s="14">
        <v>12</v>
      </c>
      <c r="D9" s="14">
        <v>23</v>
      </c>
      <c r="E9" s="14">
        <v>7</v>
      </c>
      <c r="F9" s="14">
        <v>5</v>
      </c>
      <c r="G9" s="14">
        <v>10</v>
      </c>
      <c r="H9" s="14">
        <v>11</v>
      </c>
      <c r="I9" s="14">
        <v>7</v>
      </c>
      <c r="J9" s="14">
        <v>8</v>
      </c>
      <c r="K9" s="14">
        <v>5</v>
      </c>
      <c r="L9" s="14">
        <v>10</v>
      </c>
      <c r="M9" s="14">
        <v>11</v>
      </c>
      <c r="N9" s="4">
        <f>SUM(B9:M9)</f>
        <v>119</v>
      </c>
    </row>
    <row r="10" spans="1:14" ht="15.6" x14ac:dyDescent="0.3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4"/>
    </row>
    <row r="11" spans="1:14" ht="15.6" x14ac:dyDescent="0.3">
      <c r="A11" s="3"/>
      <c r="B11" s="14"/>
      <c r="C11" s="14"/>
      <c r="D11" s="14"/>
      <c r="E11" s="14"/>
      <c r="F11" s="14"/>
      <c r="G11" s="16"/>
      <c r="H11" s="14"/>
      <c r="I11" s="14"/>
      <c r="J11" s="14"/>
      <c r="K11" s="14"/>
      <c r="L11" s="14"/>
      <c r="M11" s="14"/>
      <c r="N11" s="4"/>
    </row>
    <row r="12" spans="1:14" ht="15.6" x14ac:dyDescent="0.3">
      <c r="A12" s="3" t="s">
        <v>8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97</v>
      </c>
      <c r="I12" s="14">
        <v>11</v>
      </c>
      <c r="J12" s="14">
        <v>7</v>
      </c>
      <c r="K12" s="14">
        <v>117</v>
      </c>
      <c r="L12" s="14">
        <v>4</v>
      </c>
      <c r="M12" s="14">
        <v>5</v>
      </c>
      <c r="N12" s="4">
        <f>SUM(B12:M12)</f>
        <v>241</v>
      </c>
    </row>
    <row r="13" spans="1:14" x14ac:dyDescent="0.3">
      <c r="A13" s="2"/>
      <c r="B13" s="14"/>
      <c r="C13" s="14"/>
      <c r="D13" s="17"/>
      <c r="E13" s="14"/>
      <c r="F13" s="14"/>
      <c r="G13" s="14"/>
      <c r="H13" s="14"/>
      <c r="I13" s="14"/>
      <c r="J13" s="14"/>
      <c r="K13" s="14"/>
      <c r="L13" s="14"/>
      <c r="M13" s="14"/>
      <c r="N13" s="4"/>
    </row>
    <row r="14" spans="1:14" ht="15.6" x14ac:dyDescent="0.3">
      <c r="A14" s="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4"/>
    </row>
    <row r="15" spans="1:14" ht="15.6" x14ac:dyDescent="0.3">
      <c r="A15" s="3" t="s">
        <v>7</v>
      </c>
      <c r="B15" s="14">
        <v>17</v>
      </c>
      <c r="C15" s="14">
        <v>12</v>
      </c>
      <c r="D15" s="14">
        <v>24</v>
      </c>
      <c r="E15" s="14">
        <v>20</v>
      </c>
      <c r="F15" s="14">
        <v>24</v>
      </c>
      <c r="G15" s="14">
        <v>32</v>
      </c>
      <c r="H15" s="14">
        <v>41</v>
      </c>
      <c r="I15" s="14">
        <v>23</v>
      </c>
      <c r="J15" s="14">
        <v>37</v>
      </c>
      <c r="K15" s="14">
        <v>20</v>
      </c>
      <c r="L15" s="14">
        <v>15</v>
      </c>
      <c r="M15" s="14">
        <v>19</v>
      </c>
      <c r="N15" s="4">
        <f>SUM(B15:M15)</f>
        <v>284</v>
      </c>
    </row>
    <row r="16" spans="1:14" ht="15.6" x14ac:dyDescent="0.3">
      <c r="A16" s="3" t="s">
        <v>25</v>
      </c>
      <c r="B16" s="14">
        <v>1758</v>
      </c>
      <c r="C16" s="14">
        <v>1770</v>
      </c>
      <c r="D16" s="14">
        <v>1794</v>
      </c>
      <c r="E16" s="14">
        <v>1814</v>
      </c>
      <c r="F16" s="14">
        <v>1838</v>
      </c>
      <c r="G16" s="14">
        <v>1870</v>
      </c>
      <c r="H16" s="14">
        <v>1911</v>
      </c>
      <c r="I16" s="14">
        <v>1934</v>
      </c>
      <c r="J16" s="14">
        <v>1971</v>
      </c>
      <c r="K16" s="14">
        <v>1991</v>
      </c>
      <c r="L16" s="14">
        <v>2006</v>
      </c>
      <c r="M16" s="14">
        <v>2025</v>
      </c>
      <c r="N16" s="4">
        <v>2025</v>
      </c>
    </row>
    <row r="17" spans="1:14" ht="15.6" x14ac:dyDescent="0.3">
      <c r="A17" s="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</row>
    <row r="18" spans="1:14" ht="15.6" x14ac:dyDescent="0.3">
      <c r="A18" s="3" t="s">
        <v>6</v>
      </c>
      <c r="B18" s="18">
        <v>10</v>
      </c>
      <c r="C18" s="18">
        <v>0</v>
      </c>
      <c r="D18" s="18">
        <v>3</v>
      </c>
      <c r="E18" s="14">
        <v>1</v>
      </c>
      <c r="F18" s="14">
        <v>3</v>
      </c>
      <c r="G18" s="14">
        <v>6</v>
      </c>
      <c r="H18" s="14">
        <v>15</v>
      </c>
      <c r="I18" s="14">
        <v>9</v>
      </c>
      <c r="J18" s="14">
        <v>8</v>
      </c>
      <c r="K18" s="14">
        <v>19</v>
      </c>
      <c r="L18" s="14">
        <v>9</v>
      </c>
      <c r="M18" s="14">
        <v>13</v>
      </c>
      <c r="N18" s="4">
        <f t="shared" ref="N18:N23" si="0">SUM(B18:M18)</f>
        <v>96</v>
      </c>
    </row>
    <row r="19" spans="1:14" ht="15.6" x14ac:dyDescent="0.3">
      <c r="A19" s="3" t="s">
        <v>5</v>
      </c>
      <c r="B19" s="14">
        <v>682</v>
      </c>
      <c r="C19" s="14">
        <v>624</v>
      </c>
      <c r="D19" s="14">
        <v>791</v>
      </c>
      <c r="E19" s="14">
        <v>625</v>
      </c>
      <c r="F19" s="14">
        <v>645</v>
      </c>
      <c r="G19" s="14">
        <v>572</v>
      </c>
      <c r="H19" s="14">
        <v>742</v>
      </c>
      <c r="I19" s="14">
        <v>694</v>
      </c>
      <c r="J19" s="14">
        <v>784</v>
      </c>
      <c r="K19" s="14">
        <v>893</v>
      </c>
      <c r="L19" s="19">
        <v>707</v>
      </c>
      <c r="M19" s="14">
        <v>436</v>
      </c>
      <c r="N19" s="4">
        <f t="shared" si="0"/>
        <v>8195</v>
      </c>
    </row>
    <row r="20" spans="1:14" ht="15.6" x14ac:dyDescent="0.3">
      <c r="A20" s="3" t="s">
        <v>4</v>
      </c>
      <c r="B20" s="14">
        <v>59</v>
      </c>
      <c r="C20" s="14">
        <v>82</v>
      </c>
      <c r="D20" s="14">
        <v>106</v>
      </c>
      <c r="E20" s="14">
        <v>52</v>
      </c>
      <c r="F20" s="14">
        <v>73</v>
      </c>
      <c r="G20" s="14">
        <v>76</v>
      </c>
      <c r="H20" s="14">
        <v>88</v>
      </c>
      <c r="I20" s="14">
        <v>96</v>
      </c>
      <c r="J20" s="14">
        <v>87</v>
      </c>
      <c r="K20" s="14">
        <v>63</v>
      </c>
      <c r="L20" s="14">
        <v>56</v>
      </c>
      <c r="M20" s="14">
        <v>65</v>
      </c>
      <c r="N20" s="4">
        <f t="shared" si="0"/>
        <v>903</v>
      </c>
    </row>
    <row r="21" spans="1:14" ht="15.6" x14ac:dyDescent="0.3">
      <c r="A21" s="3" t="s">
        <v>3</v>
      </c>
      <c r="B21" s="14">
        <v>7</v>
      </c>
      <c r="C21" s="14">
        <v>3</v>
      </c>
      <c r="D21" s="14">
        <v>5</v>
      </c>
      <c r="E21" s="14">
        <v>10</v>
      </c>
      <c r="F21" s="14">
        <v>6</v>
      </c>
      <c r="G21" s="14">
        <v>3</v>
      </c>
      <c r="H21" s="14">
        <v>1</v>
      </c>
      <c r="I21" s="14">
        <v>2</v>
      </c>
      <c r="J21" s="14">
        <v>6</v>
      </c>
      <c r="K21" s="14">
        <v>1</v>
      </c>
      <c r="L21" s="14">
        <v>2</v>
      </c>
      <c r="M21" s="20">
        <v>3</v>
      </c>
      <c r="N21" s="4">
        <f t="shared" si="0"/>
        <v>49</v>
      </c>
    </row>
    <row r="22" spans="1:14" ht="15.6" x14ac:dyDescent="0.3">
      <c r="A22" s="3" t="s">
        <v>2</v>
      </c>
      <c r="B22" s="14">
        <v>2</v>
      </c>
      <c r="C22" s="14">
        <v>0</v>
      </c>
      <c r="D22" s="14">
        <v>4</v>
      </c>
      <c r="E22" s="14">
        <v>2</v>
      </c>
      <c r="F22" s="17">
        <v>5</v>
      </c>
      <c r="G22" s="14">
        <v>2</v>
      </c>
      <c r="H22" s="14">
        <v>0</v>
      </c>
      <c r="I22" s="14">
        <v>4</v>
      </c>
      <c r="J22" s="14">
        <v>7</v>
      </c>
      <c r="K22" s="17">
        <v>5</v>
      </c>
      <c r="L22" s="29">
        <v>5</v>
      </c>
      <c r="M22" s="14">
        <v>3</v>
      </c>
      <c r="N22" s="4">
        <f t="shared" si="0"/>
        <v>39</v>
      </c>
    </row>
    <row r="23" spans="1:14" x14ac:dyDescent="0.3">
      <c r="A23" s="6" t="s">
        <v>1</v>
      </c>
      <c r="B23" s="14">
        <v>5</v>
      </c>
      <c r="C23" s="14">
        <v>10</v>
      </c>
      <c r="D23" s="14">
        <v>4</v>
      </c>
      <c r="E23" s="14">
        <v>20</v>
      </c>
      <c r="F23" s="21">
        <v>11</v>
      </c>
      <c r="G23" s="14">
        <v>11</v>
      </c>
      <c r="H23" s="14">
        <v>21</v>
      </c>
      <c r="I23" s="14">
        <v>10</v>
      </c>
      <c r="J23" s="14">
        <v>12</v>
      </c>
      <c r="K23" s="14">
        <v>8</v>
      </c>
      <c r="L23" s="14">
        <v>15</v>
      </c>
      <c r="M23" s="14">
        <v>9</v>
      </c>
      <c r="N23" s="4">
        <f t="shared" si="0"/>
        <v>136</v>
      </c>
    </row>
    <row r="24" spans="1:14" ht="15.6" x14ac:dyDescent="0.3">
      <c r="A24" s="5"/>
      <c r="B24" s="14"/>
      <c r="C24" s="15"/>
      <c r="D24" s="15"/>
      <c r="E24" s="26"/>
      <c r="F24" s="25"/>
      <c r="G24" s="15"/>
      <c r="H24" s="15"/>
      <c r="I24" s="15"/>
      <c r="J24" s="15"/>
      <c r="K24" s="25"/>
      <c r="L24" s="26"/>
      <c r="M24" s="15"/>
      <c r="N24" s="4"/>
    </row>
    <row r="25" spans="1:14" ht="15.6" x14ac:dyDescent="0.3">
      <c r="A25" s="3" t="s">
        <v>0</v>
      </c>
      <c r="B25" s="28"/>
      <c r="C25" s="28"/>
      <c r="D25" s="18"/>
      <c r="E25" s="28"/>
      <c r="F25" s="28"/>
      <c r="G25" s="28"/>
      <c r="H25" s="28"/>
      <c r="I25" s="28"/>
      <c r="J25" s="28"/>
      <c r="K25" s="28"/>
      <c r="L25" s="28"/>
      <c r="M25" s="28"/>
      <c r="N25" s="1"/>
    </row>
    <row r="34" spans="3:16" x14ac:dyDescent="0.3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3:16" x14ac:dyDescent="0.3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3:16" x14ac:dyDescent="0.3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3:16" x14ac:dyDescent="0.3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3:16" x14ac:dyDescent="0.3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3:16" x14ac:dyDescent="0.3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3:16" x14ac:dyDescent="0.3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3:16" x14ac:dyDescent="0.3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3:16" x14ac:dyDescent="0.3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3:16" x14ac:dyDescent="0.3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3:16" x14ac:dyDescent="0.3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3:16" x14ac:dyDescent="0.3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3:16" x14ac:dyDescent="0.3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3:16" x14ac:dyDescent="0.3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3:16" x14ac:dyDescent="0.3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3:16" x14ac:dyDescent="0.3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3:16" x14ac:dyDescent="0.3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3:16" x14ac:dyDescent="0.3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3:16" x14ac:dyDescent="0.3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3:16" x14ac:dyDescent="0.3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3:16" x14ac:dyDescent="0.3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3:16" x14ac:dyDescent="0.3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3:16" x14ac:dyDescent="0.3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3:16" x14ac:dyDescent="0.3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3:16" x14ac:dyDescent="0.3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3:16" x14ac:dyDescent="0.3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3:16" x14ac:dyDescent="0.3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3:16" x14ac:dyDescent="0.3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3:16" x14ac:dyDescent="0.3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3:16" x14ac:dyDescent="0.3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3:16" x14ac:dyDescent="0.3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3:16" x14ac:dyDescent="0.3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3:16" x14ac:dyDescent="0.3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3:16" x14ac:dyDescent="0.3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3:16" x14ac:dyDescent="0.3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3:16" x14ac:dyDescent="0.3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3:16" x14ac:dyDescent="0.3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3:16" x14ac:dyDescent="0.3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3:16" x14ac:dyDescent="0.3"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3:16" x14ac:dyDescent="0.3"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3:16" x14ac:dyDescent="0.3"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3:16" x14ac:dyDescent="0.3"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3:16" x14ac:dyDescent="0.3"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3:16" x14ac:dyDescent="0.3"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3:16" x14ac:dyDescent="0.3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3:16" x14ac:dyDescent="0.3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3:16" x14ac:dyDescent="0.3"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3:16" x14ac:dyDescent="0.3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3:16" x14ac:dyDescent="0.3"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3:16" x14ac:dyDescent="0.3"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3:16" x14ac:dyDescent="0.3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3:16" x14ac:dyDescent="0.3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3:16" x14ac:dyDescent="0.3"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3:16" x14ac:dyDescent="0.3"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3:16" x14ac:dyDescent="0.3"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3:16" x14ac:dyDescent="0.3"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3:16" x14ac:dyDescent="0.3"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3:16" x14ac:dyDescent="0.3"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spans="3:16" x14ac:dyDescent="0.3"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3:16" x14ac:dyDescent="0.3"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3:16" x14ac:dyDescent="0.3"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3:16" x14ac:dyDescent="0.3"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3:16" x14ac:dyDescent="0.3"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3:16" x14ac:dyDescent="0.3"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3:16" x14ac:dyDescent="0.3"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3:16" x14ac:dyDescent="0.3"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3:16" x14ac:dyDescent="0.3"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3:16" x14ac:dyDescent="0.3"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  <row r="102" spans="3:16" x14ac:dyDescent="0.3"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</row>
    <row r="103" spans="3:16" x14ac:dyDescent="0.3"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</row>
    <row r="104" spans="3:16" x14ac:dyDescent="0.3"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</row>
    <row r="105" spans="3:16" x14ac:dyDescent="0.3"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</row>
    <row r="106" spans="3:16" x14ac:dyDescent="0.3"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</row>
    <row r="107" spans="3:16" x14ac:dyDescent="0.3"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3:16" x14ac:dyDescent="0.3"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</row>
    <row r="109" spans="3:16" x14ac:dyDescent="0.3"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3:16" x14ac:dyDescent="0.3"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</row>
    <row r="111" spans="3:16" x14ac:dyDescent="0.3"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3:16" x14ac:dyDescent="0.3"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</row>
    <row r="113" spans="3:16" x14ac:dyDescent="0.3"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</row>
    <row r="114" spans="3:16" x14ac:dyDescent="0.3"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</row>
    <row r="115" spans="3:16" x14ac:dyDescent="0.3"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</row>
    <row r="116" spans="3:16" x14ac:dyDescent="0.3"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</row>
    <row r="117" spans="3:16" x14ac:dyDescent="0.3"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</row>
    <row r="118" spans="3:16" x14ac:dyDescent="0.3"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3:16" x14ac:dyDescent="0.3"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3:16" x14ac:dyDescent="0.3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</row>
    <row r="121" spans="3:16" x14ac:dyDescent="0.3"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</row>
    <row r="122" spans="3:16" x14ac:dyDescent="0.3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</row>
    <row r="123" spans="3:16" x14ac:dyDescent="0.3"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</row>
    <row r="124" spans="3:16" x14ac:dyDescent="0.3"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</row>
    <row r="125" spans="3:16" x14ac:dyDescent="0.3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</row>
    <row r="126" spans="3:16" x14ac:dyDescent="0.3"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</row>
    <row r="127" spans="3:16" x14ac:dyDescent="0.3"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</row>
    <row r="128" spans="3:16" x14ac:dyDescent="0.3"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</row>
    <row r="129" spans="3:16" x14ac:dyDescent="0.3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</row>
    <row r="130" spans="3:16" x14ac:dyDescent="0.3"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</row>
    <row r="131" spans="3:16" x14ac:dyDescent="0.3"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3:16" x14ac:dyDescent="0.3"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</row>
    <row r="133" spans="3:16" x14ac:dyDescent="0.3"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3:16" x14ac:dyDescent="0.3"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</row>
    <row r="135" spans="3:16" x14ac:dyDescent="0.3"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</row>
    <row r="136" spans="3:16" x14ac:dyDescent="0.3"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</row>
    <row r="137" spans="3:16" x14ac:dyDescent="0.3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</row>
    <row r="138" spans="3:16" x14ac:dyDescent="0.3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</row>
    <row r="139" spans="3:16" x14ac:dyDescent="0.3"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</row>
    <row r="140" spans="3:16" x14ac:dyDescent="0.3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</row>
    <row r="141" spans="3:16" x14ac:dyDescent="0.3"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</row>
    <row r="142" spans="3:16" x14ac:dyDescent="0.3"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</row>
    <row r="143" spans="3:16" x14ac:dyDescent="0.3"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</row>
    <row r="144" spans="3:16" x14ac:dyDescent="0.3"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</row>
    <row r="145" spans="3:16" x14ac:dyDescent="0.3"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</row>
    <row r="146" spans="3:16" x14ac:dyDescent="0.3"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</row>
    <row r="147" spans="3:16" x14ac:dyDescent="0.3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</row>
    <row r="148" spans="3:16" x14ac:dyDescent="0.3"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</row>
    <row r="149" spans="3:16" x14ac:dyDescent="0.3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</row>
    <row r="150" spans="3:16" x14ac:dyDescent="0.3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</row>
    <row r="151" spans="3:16" x14ac:dyDescent="0.3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</row>
    <row r="152" spans="3:16" x14ac:dyDescent="0.3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</row>
    <row r="153" spans="3:16" x14ac:dyDescent="0.3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</row>
    <row r="154" spans="3:16" x14ac:dyDescent="0.3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</row>
    <row r="155" spans="3:16" x14ac:dyDescent="0.3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</row>
    <row r="156" spans="3:16" x14ac:dyDescent="0.3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</row>
    <row r="157" spans="3:16" x14ac:dyDescent="0.3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</row>
    <row r="158" spans="3:16" x14ac:dyDescent="0.3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</row>
    <row r="159" spans="3:16" x14ac:dyDescent="0.3"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</row>
    <row r="160" spans="3:16" x14ac:dyDescent="0.3"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</row>
    <row r="161" spans="3:16" x14ac:dyDescent="0.3"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</row>
    <row r="162" spans="3:16" x14ac:dyDescent="0.3"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</row>
    <row r="163" spans="3:16" x14ac:dyDescent="0.3"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</row>
    <row r="164" spans="3:16" x14ac:dyDescent="0.3"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</row>
    <row r="165" spans="3:16" x14ac:dyDescent="0.3"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</row>
    <row r="166" spans="3:16" x14ac:dyDescent="0.3"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</row>
    <row r="167" spans="3:16" x14ac:dyDescent="0.3"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</row>
    <row r="168" spans="3:16" x14ac:dyDescent="0.3"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</row>
    <row r="169" spans="3:16" x14ac:dyDescent="0.3"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</row>
    <row r="170" spans="3:16" x14ac:dyDescent="0.3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</row>
    <row r="171" spans="3:16" x14ac:dyDescent="0.3"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</row>
    <row r="172" spans="3:16" x14ac:dyDescent="0.3"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</row>
    <row r="173" spans="3:16" x14ac:dyDescent="0.3"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</row>
    <row r="174" spans="3:16" x14ac:dyDescent="0.3"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</row>
    <row r="175" spans="3:16" x14ac:dyDescent="0.3"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</row>
    <row r="176" spans="3:16" x14ac:dyDescent="0.3"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</row>
    <row r="177" spans="3:16" x14ac:dyDescent="0.3"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</row>
    <row r="178" spans="3:16" x14ac:dyDescent="0.3"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</row>
    <row r="179" spans="3:16" x14ac:dyDescent="0.3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</row>
    <row r="180" spans="3:16" x14ac:dyDescent="0.3"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</row>
    <row r="181" spans="3:16" x14ac:dyDescent="0.3"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</row>
    <row r="182" spans="3:16" x14ac:dyDescent="0.3"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</row>
    <row r="183" spans="3:16" x14ac:dyDescent="0.3"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</row>
    <row r="184" spans="3:16" x14ac:dyDescent="0.3"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</row>
    <row r="185" spans="3:16" x14ac:dyDescent="0.3"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</row>
    <row r="186" spans="3:16" x14ac:dyDescent="0.3"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</row>
    <row r="187" spans="3:16" x14ac:dyDescent="0.3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</row>
    <row r="188" spans="3:16" x14ac:dyDescent="0.3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</row>
    <row r="189" spans="3:16" x14ac:dyDescent="0.3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</row>
    <row r="190" spans="3:16" x14ac:dyDescent="0.3"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</row>
    <row r="191" spans="3:16" x14ac:dyDescent="0.3"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</row>
    <row r="192" spans="3:16" x14ac:dyDescent="0.3"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</row>
    <row r="193" spans="3:16" x14ac:dyDescent="0.3"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</row>
    <row r="194" spans="3:16" x14ac:dyDescent="0.3"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</row>
    <row r="195" spans="3:16" x14ac:dyDescent="0.3"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</row>
    <row r="196" spans="3:16" x14ac:dyDescent="0.3"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</row>
    <row r="197" spans="3:16" x14ac:dyDescent="0.3"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</row>
    <row r="198" spans="3:16" x14ac:dyDescent="0.3"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</row>
    <row r="199" spans="3:16" x14ac:dyDescent="0.3"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</row>
    <row r="200" spans="3:16" x14ac:dyDescent="0.3"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</row>
    <row r="201" spans="3:16" x14ac:dyDescent="0.3"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</row>
    <row r="202" spans="3:16" x14ac:dyDescent="0.3"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</row>
    <row r="203" spans="3:16" x14ac:dyDescent="0.3"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</row>
    <row r="204" spans="3:16" x14ac:dyDescent="0.3"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</row>
    <row r="205" spans="3:16" x14ac:dyDescent="0.3"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</row>
    <row r="206" spans="3:16" x14ac:dyDescent="0.3"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</row>
    <row r="207" spans="3:16" x14ac:dyDescent="0.3"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</row>
    <row r="208" spans="3:16" x14ac:dyDescent="0.3"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</row>
    <row r="209" spans="3:16" x14ac:dyDescent="0.3"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3:16" x14ac:dyDescent="0.3"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</row>
    <row r="211" spans="3:16" x14ac:dyDescent="0.3"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</row>
    <row r="212" spans="3:16" x14ac:dyDescent="0.3"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</row>
    <row r="213" spans="3:16" x14ac:dyDescent="0.3"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</row>
    <row r="214" spans="3:16" x14ac:dyDescent="0.3"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</row>
    <row r="215" spans="3:16" x14ac:dyDescent="0.3"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</row>
    <row r="216" spans="3:16" x14ac:dyDescent="0.3"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</row>
    <row r="217" spans="3:16" x14ac:dyDescent="0.3"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</row>
    <row r="218" spans="3:16" x14ac:dyDescent="0.3"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</row>
    <row r="219" spans="3:16" x14ac:dyDescent="0.3"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</row>
    <row r="220" spans="3:16" x14ac:dyDescent="0.3"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</row>
    <row r="221" spans="3:16" x14ac:dyDescent="0.3"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</row>
    <row r="222" spans="3:16" x14ac:dyDescent="0.3"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</row>
    <row r="223" spans="3:16" x14ac:dyDescent="0.3"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</row>
    <row r="224" spans="3:16" x14ac:dyDescent="0.3"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</row>
    <row r="225" spans="3:16" x14ac:dyDescent="0.3"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</row>
    <row r="226" spans="3:16" x14ac:dyDescent="0.3"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</row>
    <row r="227" spans="3:16" x14ac:dyDescent="0.3"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</row>
    <row r="228" spans="3:16" x14ac:dyDescent="0.3"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</row>
    <row r="229" spans="3:16" x14ac:dyDescent="0.3"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</row>
    <row r="230" spans="3:16" x14ac:dyDescent="0.3"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</row>
    <row r="231" spans="3:16" x14ac:dyDescent="0.3"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</row>
    <row r="232" spans="3:16" x14ac:dyDescent="0.3"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</row>
    <row r="233" spans="3:16" x14ac:dyDescent="0.3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</row>
    <row r="234" spans="3:16" x14ac:dyDescent="0.3"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</row>
    <row r="235" spans="3:16" x14ac:dyDescent="0.3"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</row>
    <row r="236" spans="3:16" x14ac:dyDescent="0.3"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</row>
    <row r="237" spans="3:16" x14ac:dyDescent="0.3"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</row>
    <row r="238" spans="3:16" x14ac:dyDescent="0.3"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</row>
    <row r="239" spans="3:16" x14ac:dyDescent="0.3"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</row>
    <row r="240" spans="3:16" x14ac:dyDescent="0.3"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</row>
    <row r="241" spans="3:16" x14ac:dyDescent="0.3"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</row>
    <row r="242" spans="3:16" x14ac:dyDescent="0.3"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</row>
    <row r="243" spans="3:16" x14ac:dyDescent="0.3"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</row>
    <row r="244" spans="3:16" x14ac:dyDescent="0.3"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</row>
    <row r="245" spans="3:16" x14ac:dyDescent="0.3"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</row>
    <row r="246" spans="3:16" x14ac:dyDescent="0.3"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</row>
    <row r="247" spans="3:16" x14ac:dyDescent="0.3"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</row>
    <row r="248" spans="3:16" x14ac:dyDescent="0.3"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</row>
    <row r="249" spans="3:16" x14ac:dyDescent="0.3"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</row>
    <row r="250" spans="3:16" x14ac:dyDescent="0.3"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</row>
    <row r="251" spans="3:16" x14ac:dyDescent="0.3"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</row>
    <row r="252" spans="3:16" x14ac:dyDescent="0.3"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</row>
    <row r="253" spans="3:16" x14ac:dyDescent="0.3"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</row>
    <row r="254" spans="3:16" x14ac:dyDescent="0.3"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</row>
    <row r="255" spans="3:16" x14ac:dyDescent="0.3"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</row>
  </sheetData>
  <sheetProtection sheet="1" objects="1" scenarios="1"/>
  <pageMargins left="0.7" right="0.7" top="0.75" bottom="0.75" header="0.3" footer="0.3"/>
  <pageSetup scale="63" fitToHeight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D09ED-126D-42B3-8478-B0035F6C1D89}">
  <sheetPr>
    <tabColor rgb="FFFF0000"/>
  </sheetPr>
  <dimension ref="A1:O27"/>
  <sheetViews>
    <sheetView zoomScaleNormal="100" workbookViewId="0">
      <selection activeCell="Q20" sqref="Q20"/>
    </sheetView>
  </sheetViews>
  <sheetFormatPr defaultColWidth="9.109375" defaultRowHeight="14.4" x14ac:dyDescent="0.3"/>
  <cols>
    <col min="1" max="1" width="29.44140625" customWidth="1"/>
    <col min="2" max="2" width="5.33203125" customWidth="1"/>
    <col min="3" max="3" width="5.6640625" customWidth="1"/>
    <col min="4" max="4" width="5.33203125" customWidth="1"/>
    <col min="5" max="5" width="6.109375" customWidth="1"/>
    <col min="6" max="6" width="6" customWidth="1"/>
    <col min="7" max="7" width="7.109375" customWidth="1"/>
    <col min="8" max="8" width="7.33203125" customWidth="1"/>
    <col min="9" max="10" width="6.88671875" customWidth="1"/>
    <col min="11" max="11" width="5.44140625" customWidth="1"/>
    <col min="12" max="12" width="6.6640625" customWidth="1"/>
    <col min="13" max="13" width="8" customWidth="1"/>
  </cols>
  <sheetData>
    <row r="1" spans="1:14" ht="22.8" x14ac:dyDescent="0.4">
      <c r="A1" s="10" t="s">
        <v>27</v>
      </c>
      <c r="B1" s="9"/>
      <c r="C1" s="9"/>
      <c r="D1" s="9"/>
      <c r="E1" s="9"/>
      <c r="F1" s="9"/>
      <c r="G1" s="9"/>
    </row>
    <row r="2" spans="1:14" ht="15.6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5.6" x14ac:dyDescent="0.3">
      <c r="A3" s="3"/>
      <c r="B3" s="5" t="s">
        <v>23</v>
      </c>
      <c r="C3" s="5" t="s">
        <v>22</v>
      </c>
      <c r="D3" s="5" t="s">
        <v>21</v>
      </c>
      <c r="E3" s="5" t="s">
        <v>20</v>
      </c>
      <c r="F3" s="5" t="s">
        <v>19</v>
      </c>
      <c r="G3" s="5" t="s">
        <v>18</v>
      </c>
      <c r="H3" s="5" t="s">
        <v>17</v>
      </c>
      <c r="I3" s="5" t="s">
        <v>16</v>
      </c>
      <c r="J3" s="5" t="s">
        <v>15</v>
      </c>
      <c r="K3" s="5" t="s">
        <v>14</v>
      </c>
      <c r="L3" s="5" t="s">
        <v>13</v>
      </c>
      <c r="M3" s="5" t="s">
        <v>12</v>
      </c>
      <c r="N3" s="5" t="s">
        <v>11</v>
      </c>
    </row>
    <row r="4" spans="1:14" ht="15.6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6" x14ac:dyDescent="0.3">
      <c r="A5" s="3" t="s">
        <v>10</v>
      </c>
      <c r="B5" s="4">
        <v>64</v>
      </c>
      <c r="C5" s="4">
        <v>17</v>
      </c>
      <c r="D5" s="4">
        <v>158</v>
      </c>
      <c r="E5" s="4">
        <v>207</v>
      </c>
      <c r="F5" s="4">
        <v>191</v>
      </c>
      <c r="G5" s="4">
        <v>95</v>
      </c>
      <c r="H5" s="4">
        <v>178</v>
      </c>
      <c r="I5" s="4">
        <v>96</v>
      </c>
      <c r="J5" s="4">
        <v>95</v>
      </c>
      <c r="K5" s="4">
        <v>59</v>
      </c>
      <c r="L5" s="4">
        <v>121</v>
      </c>
      <c r="M5" s="4">
        <v>93</v>
      </c>
      <c r="N5" s="4">
        <f>SUM(B5:M5)</f>
        <v>1374</v>
      </c>
    </row>
    <row r="6" spans="1:14" ht="15.6" x14ac:dyDescent="0.3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.6" x14ac:dyDescent="0.3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.6" x14ac:dyDescent="0.3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.6" x14ac:dyDescent="0.3">
      <c r="A9" s="3" t="s">
        <v>42</v>
      </c>
      <c r="B9" s="4">
        <v>0</v>
      </c>
      <c r="C9" s="4">
        <v>17</v>
      </c>
      <c r="D9" s="4">
        <v>5</v>
      </c>
      <c r="E9" s="4">
        <v>9</v>
      </c>
      <c r="F9" s="4">
        <v>10</v>
      </c>
      <c r="G9" s="4">
        <v>4</v>
      </c>
      <c r="H9" s="4">
        <v>12</v>
      </c>
      <c r="I9" s="4">
        <v>8</v>
      </c>
      <c r="J9" s="4">
        <v>11</v>
      </c>
      <c r="K9" s="4">
        <v>4</v>
      </c>
      <c r="L9" s="4">
        <v>6</v>
      </c>
      <c r="M9" s="4">
        <v>4</v>
      </c>
      <c r="N9" s="4">
        <f>SUM(B9:M9)</f>
        <v>90</v>
      </c>
    </row>
    <row r="10" spans="1:14" ht="15.6" x14ac:dyDescent="0.3">
      <c r="A10" s="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/>
    </row>
    <row r="11" spans="1:14" ht="15.6" x14ac:dyDescent="0.3">
      <c r="A11" s="3"/>
      <c r="B11" s="4"/>
      <c r="C11" s="4"/>
      <c r="D11" s="4"/>
      <c r="E11" s="4"/>
      <c r="F11" s="4"/>
      <c r="G11" s="40"/>
      <c r="H11" s="4"/>
      <c r="I11" s="4"/>
      <c r="J11" s="4"/>
      <c r="K11" s="4"/>
      <c r="L11" s="4"/>
      <c r="M11" s="4"/>
      <c r="N11" s="4"/>
    </row>
    <row r="12" spans="1:14" ht="15.6" x14ac:dyDescent="0.3">
      <c r="A12" s="12" t="s">
        <v>8</v>
      </c>
      <c r="B12" s="4">
        <v>606</v>
      </c>
      <c r="C12" s="4">
        <v>547</v>
      </c>
      <c r="D12" s="4">
        <v>675</v>
      </c>
      <c r="E12" s="4">
        <v>8</v>
      </c>
      <c r="F12" s="4">
        <v>153</v>
      </c>
      <c r="G12" s="4">
        <v>75</v>
      </c>
      <c r="H12" s="4">
        <v>64</v>
      </c>
      <c r="I12" s="4">
        <v>1</v>
      </c>
      <c r="J12" s="4">
        <v>6</v>
      </c>
      <c r="K12" s="4">
        <v>2</v>
      </c>
      <c r="L12" s="4">
        <v>0</v>
      </c>
      <c r="M12" s="4">
        <v>0</v>
      </c>
      <c r="N12" s="4">
        <f>SUM(B12:M12)</f>
        <v>2137</v>
      </c>
    </row>
    <row r="13" spans="1:14" x14ac:dyDescent="0.3">
      <c r="A13" s="2"/>
      <c r="B13" s="4"/>
      <c r="C13" s="4"/>
      <c r="D13" s="8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.6" x14ac:dyDescent="0.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5.6" x14ac:dyDescent="0.3">
      <c r="A15" s="3" t="s">
        <v>7</v>
      </c>
      <c r="B15" s="4">
        <v>24</v>
      </c>
      <c r="C15" s="4">
        <v>7</v>
      </c>
      <c r="D15" s="4">
        <v>48</v>
      </c>
      <c r="E15" s="4">
        <v>18</v>
      </c>
      <c r="F15" s="4">
        <v>26</v>
      </c>
      <c r="G15" s="4">
        <v>31</v>
      </c>
      <c r="H15" s="4">
        <v>56</v>
      </c>
      <c r="I15" s="4">
        <v>39</v>
      </c>
      <c r="J15" s="4">
        <v>32</v>
      </c>
      <c r="K15" s="4">
        <v>14</v>
      </c>
      <c r="L15" s="4">
        <v>12</v>
      </c>
      <c r="M15" s="4">
        <v>17</v>
      </c>
      <c r="N15" s="4">
        <f>SUM(B15:M15)</f>
        <v>324</v>
      </c>
    </row>
    <row r="16" spans="1:14" ht="15.6" x14ac:dyDescent="0.3">
      <c r="A16" s="12" t="s">
        <v>26</v>
      </c>
      <c r="B16" s="4">
        <f>+'2023'!N16+'2024'!B15</f>
        <v>2049</v>
      </c>
      <c r="C16" s="4">
        <f>+B16+C15</f>
        <v>2056</v>
      </c>
      <c r="D16" s="4">
        <f t="shared" ref="D16:M16" si="0">+C16+D15</f>
        <v>2104</v>
      </c>
      <c r="E16" s="4">
        <f t="shared" si="0"/>
        <v>2122</v>
      </c>
      <c r="F16" s="4">
        <f t="shared" si="0"/>
        <v>2148</v>
      </c>
      <c r="G16" s="4">
        <f t="shared" si="0"/>
        <v>2179</v>
      </c>
      <c r="H16" s="4">
        <f t="shared" si="0"/>
        <v>2235</v>
      </c>
      <c r="I16" s="4">
        <f t="shared" si="0"/>
        <v>2274</v>
      </c>
      <c r="J16" s="4">
        <f t="shared" si="0"/>
        <v>2306</v>
      </c>
      <c r="K16" s="4">
        <f t="shared" si="0"/>
        <v>2320</v>
      </c>
      <c r="L16" s="4">
        <f t="shared" si="0"/>
        <v>2332</v>
      </c>
      <c r="M16" s="4">
        <f t="shared" si="0"/>
        <v>2349</v>
      </c>
      <c r="N16" s="4">
        <v>2349</v>
      </c>
    </row>
    <row r="17" spans="1:15" ht="15.6" x14ac:dyDescent="0.3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5" ht="15.6" x14ac:dyDescent="0.3">
      <c r="A18" s="12" t="s">
        <v>6</v>
      </c>
      <c r="B18" s="2">
        <v>6</v>
      </c>
      <c r="C18" s="2">
        <v>13</v>
      </c>
      <c r="D18" s="2">
        <v>8</v>
      </c>
      <c r="E18" s="4">
        <v>16</v>
      </c>
      <c r="F18" s="4">
        <v>11</v>
      </c>
      <c r="G18" s="4">
        <v>4</v>
      </c>
      <c r="H18" s="4">
        <v>12</v>
      </c>
      <c r="I18" s="4">
        <v>20</v>
      </c>
      <c r="J18" s="4">
        <v>20</v>
      </c>
      <c r="K18" s="4">
        <v>12</v>
      </c>
      <c r="L18" s="4">
        <v>1</v>
      </c>
      <c r="M18" s="4"/>
      <c r="N18" s="4">
        <f t="shared" ref="N18:N23" si="1">SUM(B18:M18)</f>
        <v>123</v>
      </c>
    </row>
    <row r="19" spans="1:15" ht="15.6" x14ac:dyDescent="0.3">
      <c r="A19" s="3" t="s">
        <v>5</v>
      </c>
      <c r="B19" s="4">
        <v>586</v>
      </c>
      <c r="C19" s="4">
        <v>246</v>
      </c>
      <c r="D19" s="4">
        <v>749</v>
      </c>
      <c r="E19" s="4">
        <v>834</v>
      </c>
      <c r="F19" s="4">
        <v>857</v>
      </c>
      <c r="G19" s="4">
        <v>554</v>
      </c>
      <c r="H19" s="4">
        <v>779</v>
      </c>
      <c r="I19" s="4">
        <v>937</v>
      </c>
      <c r="J19" s="4">
        <v>848</v>
      </c>
      <c r="K19" s="4">
        <v>808</v>
      </c>
      <c r="L19" s="41">
        <v>707</v>
      </c>
      <c r="M19" s="4">
        <v>415</v>
      </c>
      <c r="N19" s="4">
        <f t="shared" si="1"/>
        <v>8320</v>
      </c>
    </row>
    <row r="20" spans="1:15" ht="15.6" x14ac:dyDescent="0.3">
      <c r="A20" s="3" t="s">
        <v>4</v>
      </c>
      <c r="B20" s="4">
        <v>61</v>
      </c>
      <c r="C20" s="4">
        <v>22</v>
      </c>
      <c r="D20" s="4">
        <v>72</v>
      </c>
      <c r="E20" s="4">
        <v>82</v>
      </c>
      <c r="F20" s="4">
        <v>66</v>
      </c>
      <c r="G20" s="4">
        <v>58</v>
      </c>
      <c r="H20" s="4">
        <v>65</v>
      </c>
      <c r="I20" s="4">
        <v>125</v>
      </c>
      <c r="J20" s="4">
        <v>91</v>
      </c>
      <c r="K20" s="4">
        <v>73</v>
      </c>
      <c r="L20" s="4">
        <v>77</v>
      </c>
      <c r="M20" s="4">
        <v>44</v>
      </c>
      <c r="N20" s="4">
        <f t="shared" si="1"/>
        <v>836</v>
      </c>
    </row>
    <row r="21" spans="1:15" ht="15.6" x14ac:dyDescent="0.3">
      <c r="A21" s="3" t="s">
        <v>3</v>
      </c>
      <c r="B21" s="4">
        <v>10</v>
      </c>
      <c r="C21" s="4">
        <v>1</v>
      </c>
      <c r="D21" s="4">
        <v>1</v>
      </c>
      <c r="E21" s="4">
        <v>5</v>
      </c>
      <c r="F21" s="4">
        <v>10</v>
      </c>
      <c r="G21" s="4">
        <v>1</v>
      </c>
      <c r="H21" s="4">
        <v>2</v>
      </c>
      <c r="I21" s="4">
        <v>13</v>
      </c>
      <c r="J21" s="4">
        <v>9</v>
      </c>
      <c r="K21" s="4">
        <v>2</v>
      </c>
      <c r="L21" s="4">
        <v>9</v>
      </c>
      <c r="M21" s="42">
        <v>6</v>
      </c>
      <c r="N21" s="4">
        <f t="shared" si="1"/>
        <v>69</v>
      </c>
    </row>
    <row r="22" spans="1:15" ht="15.6" x14ac:dyDescent="0.3">
      <c r="A22" s="3" t="s">
        <v>2</v>
      </c>
      <c r="B22" s="4">
        <v>3</v>
      </c>
      <c r="C22" s="4">
        <v>2</v>
      </c>
      <c r="D22" s="4">
        <v>5</v>
      </c>
      <c r="E22" s="4">
        <v>8</v>
      </c>
      <c r="F22" s="8">
        <v>0</v>
      </c>
      <c r="G22" s="4">
        <v>0</v>
      </c>
      <c r="H22" s="4">
        <v>0</v>
      </c>
      <c r="I22" s="4">
        <v>13</v>
      </c>
      <c r="J22" s="4">
        <v>10</v>
      </c>
      <c r="K22" s="8">
        <v>12</v>
      </c>
      <c r="L22" s="8">
        <v>10</v>
      </c>
      <c r="M22" s="4">
        <v>10</v>
      </c>
      <c r="N22" s="4">
        <f t="shared" si="1"/>
        <v>73</v>
      </c>
    </row>
    <row r="23" spans="1:15" x14ac:dyDescent="0.3">
      <c r="A23" s="6" t="s">
        <v>1</v>
      </c>
      <c r="B23" s="4">
        <v>8</v>
      </c>
      <c r="C23" s="4">
        <v>15</v>
      </c>
      <c r="D23" s="4">
        <v>5</v>
      </c>
      <c r="E23" s="4">
        <v>25</v>
      </c>
      <c r="F23" s="43">
        <v>34</v>
      </c>
      <c r="G23" s="4">
        <v>21</v>
      </c>
      <c r="H23" s="4">
        <v>37</v>
      </c>
      <c r="I23" s="4">
        <v>15</v>
      </c>
      <c r="J23" s="4">
        <v>11</v>
      </c>
      <c r="K23" s="4">
        <v>4</v>
      </c>
      <c r="L23" s="4">
        <v>7</v>
      </c>
      <c r="M23" s="4">
        <v>11</v>
      </c>
      <c r="N23" s="4">
        <f t="shared" si="1"/>
        <v>193</v>
      </c>
    </row>
    <row r="24" spans="1:15" x14ac:dyDescent="0.3">
      <c r="A24" s="6" t="s">
        <v>28</v>
      </c>
      <c r="B24" s="4">
        <v>3</v>
      </c>
      <c r="C24" s="4">
        <v>6</v>
      </c>
      <c r="D24" s="4">
        <v>16</v>
      </c>
      <c r="E24" s="4">
        <v>4</v>
      </c>
      <c r="F24" s="4">
        <v>5</v>
      </c>
      <c r="G24" s="4">
        <v>35</v>
      </c>
      <c r="H24" s="4">
        <v>10</v>
      </c>
      <c r="I24" s="4">
        <v>19</v>
      </c>
      <c r="J24" s="4">
        <v>6</v>
      </c>
      <c r="K24" s="4">
        <v>5</v>
      </c>
      <c r="L24" s="4">
        <v>4</v>
      </c>
      <c r="M24" s="4">
        <v>6</v>
      </c>
      <c r="N24" s="4">
        <f>SUM(B24:M24)</f>
        <v>119</v>
      </c>
    </row>
    <row r="25" spans="1:15" ht="15.6" x14ac:dyDescent="0.3">
      <c r="A25" s="6" t="s">
        <v>49</v>
      </c>
      <c r="B25" s="44"/>
      <c r="C25" s="35"/>
      <c r="D25" s="35"/>
      <c r="E25" s="36"/>
      <c r="F25" s="35">
        <v>424</v>
      </c>
      <c r="G25" s="35">
        <v>548</v>
      </c>
      <c r="H25" s="35">
        <v>650</v>
      </c>
      <c r="I25" s="35">
        <v>448</v>
      </c>
      <c r="J25" s="35">
        <v>115</v>
      </c>
      <c r="K25" s="35">
        <v>84</v>
      </c>
      <c r="L25" s="35">
        <v>113</v>
      </c>
      <c r="M25" s="35">
        <v>43</v>
      </c>
      <c r="N25" s="4">
        <f t="shared" ref="N25:N27" si="2">SUM(B25:M25)</f>
        <v>2425</v>
      </c>
      <c r="O25" s="1"/>
    </row>
    <row r="26" spans="1:15" ht="15.6" x14ac:dyDescent="0.3">
      <c r="A26" s="6" t="s">
        <v>50</v>
      </c>
      <c r="B26" s="44"/>
      <c r="C26" s="35"/>
      <c r="D26" s="35"/>
      <c r="E26" s="36"/>
      <c r="F26" s="35"/>
      <c r="G26" s="35"/>
      <c r="H26" s="35"/>
      <c r="I26" s="35">
        <v>660</v>
      </c>
      <c r="J26" s="35">
        <v>5</v>
      </c>
      <c r="K26" s="35">
        <v>8</v>
      </c>
      <c r="L26" s="35">
        <v>10</v>
      </c>
      <c r="M26" s="35">
        <v>10</v>
      </c>
      <c r="N26" s="35">
        <f>+I26+J26+K26+L26+M26</f>
        <v>693</v>
      </c>
      <c r="O26" s="34"/>
    </row>
    <row r="27" spans="1:15" ht="15.6" x14ac:dyDescent="0.3">
      <c r="A27" s="6" t="s">
        <v>48</v>
      </c>
      <c r="B27" s="44"/>
      <c r="C27" s="35"/>
      <c r="D27" s="35"/>
      <c r="E27" s="36"/>
      <c r="F27" s="35">
        <v>15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4">
        <f t="shared" si="2"/>
        <v>15</v>
      </c>
    </row>
  </sheetData>
  <sheetProtection sheet="1" objects="1" scenarios="1"/>
  <pageMargins left="0.7" right="0.7" top="0.75" bottom="0.75" header="0.3" footer="0.3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8127F-A267-4D6D-B949-95D1B90390B9}">
  <sheetPr>
    <tabColor rgb="FFFF0000"/>
  </sheetPr>
  <dimension ref="A1:Q27"/>
  <sheetViews>
    <sheetView tabSelected="1" zoomScaleNormal="100" workbookViewId="0">
      <selection activeCell="P9" sqref="P9"/>
    </sheetView>
  </sheetViews>
  <sheetFormatPr defaultColWidth="9.109375" defaultRowHeight="14.4" x14ac:dyDescent="0.3"/>
  <cols>
    <col min="1" max="1" width="29.44140625" customWidth="1"/>
    <col min="2" max="2" width="5.33203125" customWidth="1"/>
    <col min="3" max="3" width="5.6640625" customWidth="1"/>
    <col min="4" max="4" width="5.33203125" customWidth="1"/>
    <col min="5" max="5" width="6.109375" customWidth="1"/>
    <col min="6" max="6" width="6" customWidth="1"/>
    <col min="7" max="7" width="7.109375" customWidth="1"/>
    <col min="8" max="8" width="7.33203125" customWidth="1"/>
    <col min="9" max="10" width="6.88671875" customWidth="1"/>
    <col min="11" max="11" width="5.44140625" customWidth="1"/>
    <col min="12" max="12" width="6.6640625" customWidth="1"/>
    <col min="13" max="13" width="8" customWidth="1"/>
  </cols>
  <sheetData>
    <row r="1" spans="1:17" ht="23.4" thickBot="1" x14ac:dyDescent="0.45">
      <c r="A1" s="10" t="s">
        <v>27</v>
      </c>
      <c r="B1" s="9"/>
      <c r="C1" s="9"/>
      <c r="D1" s="9"/>
      <c r="E1" s="9"/>
      <c r="F1" s="9"/>
      <c r="G1" s="9"/>
      <c r="O1" s="45" t="s">
        <v>56</v>
      </c>
      <c r="P1" s="46"/>
      <c r="Q1" s="47"/>
    </row>
    <row r="2" spans="1:17" ht="15.6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7" ht="15.6" x14ac:dyDescent="0.3">
      <c r="A3" s="3"/>
      <c r="B3" s="5" t="s">
        <v>23</v>
      </c>
      <c r="C3" s="5" t="s">
        <v>22</v>
      </c>
      <c r="D3" s="5" t="s">
        <v>21</v>
      </c>
      <c r="E3" s="5" t="s">
        <v>20</v>
      </c>
      <c r="F3" s="5" t="s">
        <v>19</v>
      </c>
      <c r="G3" s="5" t="s">
        <v>18</v>
      </c>
      <c r="H3" s="5" t="s">
        <v>17</v>
      </c>
      <c r="I3" s="5" t="s">
        <v>16</v>
      </c>
      <c r="J3" s="5" t="s">
        <v>15</v>
      </c>
      <c r="K3" s="5" t="s">
        <v>14</v>
      </c>
      <c r="L3" s="5" t="s">
        <v>13</v>
      </c>
      <c r="M3" s="5" t="s">
        <v>12</v>
      </c>
      <c r="N3" s="5" t="s">
        <v>11</v>
      </c>
    </row>
    <row r="4" spans="1:17" ht="15.6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53"/>
      <c r="L4" s="53"/>
      <c r="M4" s="53"/>
      <c r="N4" s="4"/>
    </row>
    <row r="5" spans="1:17" ht="15.6" x14ac:dyDescent="0.3">
      <c r="A5" s="3" t="s">
        <v>10</v>
      </c>
      <c r="B5" s="14">
        <v>64</v>
      </c>
      <c r="C5" s="14">
        <v>17</v>
      </c>
      <c r="D5" s="14">
        <v>158</v>
      </c>
      <c r="E5" s="14">
        <v>207</v>
      </c>
      <c r="F5" s="14">
        <v>191</v>
      </c>
      <c r="G5" s="14">
        <v>95</v>
      </c>
      <c r="H5" s="14">
        <v>178</v>
      </c>
      <c r="I5" s="14">
        <v>96</v>
      </c>
      <c r="J5" s="14">
        <v>95</v>
      </c>
      <c r="K5" s="54"/>
      <c r="L5" s="54"/>
      <c r="M5" s="54"/>
      <c r="N5" s="4">
        <f>SUM(B5:M5)</f>
        <v>1101</v>
      </c>
      <c r="O5" s="38"/>
      <c r="P5" s="39" t="s">
        <v>59</v>
      </c>
    </row>
    <row r="6" spans="1:17" ht="15.6" x14ac:dyDescent="0.3">
      <c r="A6" s="3"/>
      <c r="B6" s="14"/>
      <c r="C6" s="14"/>
      <c r="D6" s="14"/>
      <c r="E6" s="14"/>
      <c r="F6" s="14"/>
      <c r="G6" s="14"/>
      <c r="H6" s="14"/>
      <c r="I6" s="14"/>
      <c r="J6" s="14"/>
      <c r="K6" s="54"/>
      <c r="L6" s="54"/>
      <c r="M6" s="54"/>
      <c r="N6" s="4"/>
    </row>
    <row r="7" spans="1:17" ht="15.6" x14ac:dyDescent="0.3">
      <c r="A7" s="3"/>
      <c r="B7" s="14"/>
      <c r="C7" s="14"/>
      <c r="D7" s="14"/>
      <c r="E7" s="14"/>
      <c r="F7" s="14"/>
      <c r="G7" s="14"/>
      <c r="H7" s="14"/>
      <c r="I7" s="14"/>
      <c r="J7" s="14"/>
      <c r="K7" s="54"/>
      <c r="L7" s="54"/>
      <c r="M7" s="54"/>
      <c r="N7" s="4"/>
    </row>
    <row r="8" spans="1:17" ht="15.6" x14ac:dyDescent="0.3">
      <c r="A8" s="3"/>
      <c r="B8" s="14"/>
      <c r="C8" s="14"/>
      <c r="D8" s="14"/>
      <c r="E8" s="14"/>
      <c r="F8" s="14"/>
      <c r="G8" s="14"/>
      <c r="H8" s="14"/>
      <c r="I8" s="14"/>
      <c r="J8" s="14"/>
      <c r="K8" s="54"/>
      <c r="L8" s="54"/>
      <c r="M8" s="54"/>
      <c r="N8" s="4"/>
    </row>
    <row r="9" spans="1:17" ht="15.6" x14ac:dyDescent="0.3">
      <c r="A9" s="3" t="s">
        <v>42</v>
      </c>
      <c r="B9" s="14">
        <v>0</v>
      </c>
      <c r="C9" s="14">
        <v>17</v>
      </c>
      <c r="D9" s="14">
        <v>5</v>
      </c>
      <c r="E9" s="14">
        <v>9</v>
      </c>
      <c r="F9" s="14">
        <v>10</v>
      </c>
      <c r="G9" s="14">
        <v>4</v>
      </c>
      <c r="H9" s="14">
        <v>12</v>
      </c>
      <c r="I9" s="14">
        <v>8</v>
      </c>
      <c r="J9" s="14">
        <v>11</v>
      </c>
      <c r="K9" s="54"/>
      <c r="L9" s="54"/>
      <c r="M9" s="54"/>
      <c r="N9" s="4">
        <f>SUM(B9:M9)</f>
        <v>76</v>
      </c>
    </row>
    <row r="10" spans="1:17" ht="15.6" x14ac:dyDescent="0.3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55"/>
      <c r="L10" s="55"/>
      <c r="M10" s="55"/>
      <c r="N10" s="4"/>
    </row>
    <row r="11" spans="1:17" ht="15.6" x14ac:dyDescent="0.3">
      <c r="A11" s="3"/>
      <c r="B11" s="14"/>
      <c r="C11" s="14"/>
      <c r="D11" s="14"/>
      <c r="E11" s="14"/>
      <c r="F11" s="14"/>
      <c r="G11" s="16"/>
      <c r="H11" s="14"/>
      <c r="I11" s="14"/>
      <c r="J11" s="14"/>
      <c r="K11" s="54"/>
      <c r="L11" s="54"/>
      <c r="M11" s="54"/>
      <c r="N11" s="4"/>
    </row>
    <row r="12" spans="1:17" ht="15.6" x14ac:dyDescent="0.3">
      <c r="A12" s="12" t="s">
        <v>8</v>
      </c>
      <c r="B12" s="14">
        <v>606</v>
      </c>
      <c r="C12" s="14">
        <v>547</v>
      </c>
      <c r="D12" s="14">
        <v>675</v>
      </c>
      <c r="E12" s="14">
        <v>8</v>
      </c>
      <c r="F12" s="14">
        <v>153</v>
      </c>
      <c r="G12" s="14">
        <v>75</v>
      </c>
      <c r="H12" s="14">
        <v>64</v>
      </c>
      <c r="I12" s="14">
        <v>1</v>
      </c>
      <c r="J12" s="14">
        <v>6</v>
      </c>
      <c r="K12" s="54"/>
      <c r="L12" s="54"/>
      <c r="M12" s="54"/>
      <c r="N12" s="4">
        <f>SUM(B12:M12)</f>
        <v>2135</v>
      </c>
    </row>
    <row r="13" spans="1:17" x14ac:dyDescent="0.3">
      <c r="A13" s="2"/>
      <c r="B13" s="14"/>
      <c r="C13" s="14"/>
      <c r="D13" s="17"/>
      <c r="E13" s="14"/>
      <c r="F13" s="14"/>
      <c r="G13" s="14"/>
      <c r="H13" s="14"/>
      <c r="I13" s="14"/>
      <c r="J13" s="14"/>
      <c r="K13" s="54"/>
      <c r="L13" s="54"/>
      <c r="M13" s="54"/>
      <c r="N13" s="4"/>
    </row>
    <row r="14" spans="1:17" ht="15.6" x14ac:dyDescent="0.3">
      <c r="A14" s="3"/>
      <c r="B14" s="14"/>
      <c r="C14" s="14"/>
      <c r="D14" s="14"/>
      <c r="E14" s="14"/>
      <c r="F14" s="14"/>
      <c r="G14" s="14"/>
      <c r="H14" s="14"/>
      <c r="I14" s="14"/>
      <c r="J14" s="14"/>
      <c r="K14" s="54"/>
      <c r="L14" s="54"/>
      <c r="M14" s="54"/>
      <c r="N14" s="4"/>
    </row>
    <row r="15" spans="1:17" ht="15.6" x14ac:dyDescent="0.3">
      <c r="A15" s="3" t="s">
        <v>7</v>
      </c>
      <c r="B15" s="14">
        <v>24</v>
      </c>
      <c r="C15" s="14">
        <v>7</v>
      </c>
      <c r="D15" s="14">
        <v>48</v>
      </c>
      <c r="E15" s="14">
        <v>18</v>
      </c>
      <c r="F15" s="14">
        <v>26</v>
      </c>
      <c r="G15" s="14">
        <v>31</v>
      </c>
      <c r="H15" s="14">
        <v>56</v>
      </c>
      <c r="I15" s="14">
        <v>39</v>
      </c>
      <c r="J15" s="14">
        <v>32</v>
      </c>
      <c r="K15" s="54"/>
      <c r="L15" s="54"/>
      <c r="M15" s="54"/>
      <c r="N15" s="4">
        <f>SUM(B15:M15)</f>
        <v>281</v>
      </c>
    </row>
    <row r="16" spans="1:17" ht="15.6" x14ac:dyDescent="0.3">
      <c r="A16" s="12" t="s">
        <v>26</v>
      </c>
      <c r="B16" s="14">
        <f>+'2023'!N16+'2024 au mois'!B15</f>
        <v>2049</v>
      </c>
      <c r="C16" s="14">
        <f>+B16+C15</f>
        <v>2056</v>
      </c>
      <c r="D16" s="14">
        <f t="shared" ref="D16:H16" si="0">+C16+D15</f>
        <v>2104</v>
      </c>
      <c r="E16" s="14">
        <f t="shared" si="0"/>
        <v>2122</v>
      </c>
      <c r="F16" s="14">
        <f t="shared" si="0"/>
        <v>2148</v>
      </c>
      <c r="G16" s="14">
        <f t="shared" si="0"/>
        <v>2179</v>
      </c>
      <c r="H16" s="14">
        <f t="shared" si="0"/>
        <v>2235</v>
      </c>
      <c r="I16" s="14">
        <f t="shared" ref="I16" si="1">+H16+I15</f>
        <v>2274</v>
      </c>
      <c r="J16" s="14">
        <f t="shared" ref="J16:M16" si="2">+I16+J15</f>
        <v>2306</v>
      </c>
      <c r="K16" s="53">
        <f t="shared" si="2"/>
        <v>2306</v>
      </c>
      <c r="L16" s="53">
        <f t="shared" si="2"/>
        <v>2306</v>
      </c>
      <c r="M16" s="53">
        <f t="shared" si="2"/>
        <v>2306</v>
      </c>
      <c r="N16" s="4">
        <f>+B16+C15+D15+E15+F15+G15+H15+I15+J15+K15+L15+M15</f>
        <v>2306</v>
      </c>
    </row>
    <row r="17" spans="1:15" ht="15.6" x14ac:dyDescent="0.3">
      <c r="A17" s="3"/>
      <c r="B17" s="14"/>
      <c r="C17" s="14"/>
      <c r="D17" s="14"/>
      <c r="E17" s="14"/>
      <c r="F17" s="14"/>
      <c r="G17" s="14"/>
      <c r="H17" s="14"/>
      <c r="I17" s="14"/>
      <c r="J17" s="14"/>
      <c r="K17" s="53"/>
      <c r="L17" s="53"/>
      <c r="M17" s="53"/>
      <c r="N17" s="4"/>
    </row>
    <row r="18" spans="1:15" ht="15.6" x14ac:dyDescent="0.3">
      <c r="A18" s="12" t="s">
        <v>6</v>
      </c>
      <c r="B18" s="18">
        <v>6</v>
      </c>
      <c r="C18" s="18">
        <v>13</v>
      </c>
      <c r="D18" s="18">
        <v>8</v>
      </c>
      <c r="E18" s="14">
        <v>16</v>
      </c>
      <c r="F18" s="14">
        <v>11</v>
      </c>
      <c r="G18" s="14">
        <v>4</v>
      </c>
      <c r="H18" s="14">
        <v>12</v>
      </c>
      <c r="I18" s="14">
        <v>20</v>
      </c>
      <c r="J18" s="14">
        <v>20</v>
      </c>
      <c r="K18" s="54"/>
      <c r="L18" s="54"/>
      <c r="M18" s="54"/>
      <c r="N18" s="4">
        <f t="shared" ref="N18:N23" si="3">SUM(B18:M18)</f>
        <v>110</v>
      </c>
    </row>
    <row r="19" spans="1:15" ht="15.6" x14ac:dyDescent="0.3">
      <c r="A19" s="3" t="s">
        <v>5</v>
      </c>
      <c r="B19" s="14">
        <v>586</v>
      </c>
      <c r="C19" s="14">
        <v>246</v>
      </c>
      <c r="D19" s="14">
        <v>749</v>
      </c>
      <c r="E19" s="14">
        <v>834</v>
      </c>
      <c r="F19" s="14">
        <v>857</v>
      </c>
      <c r="G19" s="14">
        <v>554</v>
      </c>
      <c r="H19" s="14">
        <v>779</v>
      </c>
      <c r="I19" s="14">
        <v>937</v>
      </c>
      <c r="J19" s="14">
        <v>848</v>
      </c>
      <c r="K19" s="54"/>
      <c r="L19" s="56"/>
      <c r="M19" s="54"/>
      <c r="N19" s="4">
        <f t="shared" si="3"/>
        <v>6390</v>
      </c>
    </row>
    <row r="20" spans="1:15" ht="15.6" x14ac:dyDescent="0.3">
      <c r="A20" s="3" t="s">
        <v>4</v>
      </c>
      <c r="B20" s="14">
        <v>61</v>
      </c>
      <c r="C20" s="14">
        <v>22</v>
      </c>
      <c r="D20" s="14">
        <v>72</v>
      </c>
      <c r="E20" s="14">
        <v>82</v>
      </c>
      <c r="F20" s="14">
        <v>66</v>
      </c>
      <c r="G20" s="14">
        <v>58</v>
      </c>
      <c r="H20" s="14">
        <v>65</v>
      </c>
      <c r="I20" s="14">
        <v>125</v>
      </c>
      <c r="J20" s="14">
        <v>91</v>
      </c>
      <c r="K20" s="54"/>
      <c r="L20" s="54"/>
      <c r="M20" s="54"/>
      <c r="N20" s="4">
        <f t="shared" si="3"/>
        <v>642</v>
      </c>
    </row>
    <row r="21" spans="1:15" ht="15.6" x14ac:dyDescent="0.3">
      <c r="A21" s="3" t="s">
        <v>3</v>
      </c>
      <c r="B21" s="14">
        <v>10</v>
      </c>
      <c r="C21" s="14">
        <v>1</v>
      </c>
      <c r="D21" s="14">
        <v>1</v>
      </c>
      <c r="E21" s="14">
        <v>5</v>
      </c>
      <c r="F21" s="14">
        <v>10</v>
      </c>
      <c r="G21" s="14">
        <v>1</v>
      </c>
      <c r="H21" s="14">
        <v>2</v>
      </c>
      <c r="I21" s="14">
        <v>13</v>
      </c>
      <c r="J21" s="14">
        <v>9</v>
      </c>
      <c r="K21" s="54"/>
      <c r="L21" s="54"/>
      <c r="M21" s="57"/>
      <c r="N21" s="4">
        <f t="shared" si="3"/>
        <v>52</v>
      </c>
    </row>
    <row r="22" spans="1:15" ht="15.6" x14ac:dyDescent="0.3">
      <c r="A22" s="3" t="s">
        <v>2</v>
      </c>
      <c r="B22" s="14">
        <v>3</v>
      </c>
      <c r="C22" s="14">
        <v>2</v>
      </c>
      <c r="D22" s="14">
        <v>5</v>
      </c>
      <c r="E22" s="14">
        <v>8</v>
      </c>
      <c r="F22" s="17">
        <v>0</v>
      </c>
      <c r="G22" s="14">
        <v>0</v>
      </c>
      <c r="H22" s="14">
        <v>0</v>
      </c>
      <c r="I22" s="14">
        <v>13</v>
      </c>
      <c r="J22" s="14">
        <v>10</v>
      </c>
      <c r="K22" s="58"/>
      <c r="L22" s="58"/>
      <c r="M22" s="54"/>
      <c r="N22" s="4">
        <f t="shared" si="3"/>
        <v>41</v>
      </c>
    </row>
    <row r="23" spans="1:15" x14ac:dyDescent="0.3">
      <c r="A23" s="6" t="s">
        <v>1</v>
      </c>
      <c r="B23" s="14">
        <v>8</v>
      </c>
      <c r="C23" s="14">
        <v>15</v>
      </c>
      <c r="D23" s="14">
        <v>5</v>
      </c>
      <c r="E23" s="14">
        <v>25</v>
      </c>
      <c r="F23" s="21">
        <v>34</v>
      </c>
      <c r="G23" s="14">
        <v>21</v>
      </c>
      <c r="H23" s="14">
        <v>37</v>
      </c>
      <c r="I23" s="14">
        <v>15</v>
      </c>
      <c r="J23" s="14">
        <v>11</v>
      </c>
      <c r="K23" s="54"/>
      <c r="L23" s="54"/>
      <c r="M23" s="54"/>
      <c r="N23" s="4">
        <f t="shared" si="3"/>
        <v>171</v>
      </c>
    </row>
    <row r="24" spans="1:15" x14ac:dyDescent="0.3">
      <c r="A24" s="6" t="s">
        <v>28</v>
      </c>
      <c r="B24" s="14">
        <v>3</v>
      </c>
      <c r="C24" s="14">
        <v>6</v>
      </c>
      <c r="D24" s="14">
        <v>16</v>
      </c>
      <c r="E24" s="14">
        <v>4</v>
      </c>
      <c r="F24" s="14">
        <v>5</v>
      </c>
      <c r="G24" s="14">
        <v>35</v>
      </c>
      <c r="H24" s="14">
        <v>10</v>
      </c>
      <c r="I24" s="14">
        <v>19</v>
      </c>
      <c r="J24" s="14">
        <v>6</v>
      </c>
      <c r="K24" s="54"/>
      <c r="L24" s="54"/>
      <c r="M24" s="54"/>
      <c r="N24" s="4">
        <f>SUM(B24:M24)</f>
        <v>104</v>
      </c>
    </row>
    <row r="25" spans="1:15" ht="15.6" x14ac:dyDescent="0.3">
      <c r="A25" s="6" t="s">
        <v>49</v>
      </c>
      <c r="B25" s="31"/>
      <c r="C25" s="32"/>
      <c r="D25" s="32"/>
      <c r="E25" s="33"/>
      <c r="F25" s="32">
        <v>424</v>
      </c>
      <c r="G25" s="32">
        <v>548</v>
      </c>
      <c r="H25" s="32">
        <v>650</v>
      </c>
      <c r="I25" s="32">
        <v>448</v>
      </c>
      <c r="J25" s="32">
        <v>115</v>
      </c>
      <c r="K25" s="59"/>
      <c r="L25" s="59"/>
      <c r="M25" s="59"/>
      <c r="N25" s="4">
        <f t="shared" ref="N25:N27" si="4">SUM(B25:M25)</f>
        <v>2185</v>
      </c>
      <c r="O25" s="1"/>
    </row>
    <row r="26" spans="1:15" ht="15.6" x14ac:dyDescent="0.3">
      <c r="A26" s="6" t="s">
        <v>50</v>
      </c>
      <c r="B26" s="31"/>
      <c r="C26" s="32"/>
      <c r="D26" s="32"/>
      <c r="E26" s="33"/>
      <c r="F26" s="32"/>
      <c r="G26" s="32"/>
      <c r="H26" s="32"/>
      <c r="I26" s="32">
        <v>660</v>
      </c>
      <c r="J26" s="32">
        <v>5</v>
      </c>
      <c r="K26" s="59"/>
      <c r="L26" s="59"/>
      <c r="M26" s="59"/>
      <c r="N26" s="4">
        <f t="shared" si="4"/>
        <v>665</v>
      </c>
      <c r="O26" s="34"/>
    </row>
    <row r="27" spans="1:15" ht="15.6" x14ac:dyDescent="0.3">
      <c r="A27" s="6" t="s">
        <v>48</v>
      </c>
      <c r="B27" s="31"/>
      <c r="C27" s="32"/>
      <c r="D27" s="32"/>
      <c r="E27" s="33"/>
      <c r="F27" s="32">
        <v>15</v>
      </c>
      <c r="G27" s="32">
        <v>0</v>
      </c>
      <c r="H27" s="32">
        <v>0</v>
      </c>
      <c r="I27" s="32">
        <v>0</v>
      </c>
      <c r="J27" s="32">
        <v>0</v>
      </c>
      <c r="K27" s="59">
        <v>0</v>
      </c>
      <c r="L27" s="59">
        <v>0</v>
      </c>
      <c r="M27" s="59">
        <v>0</v>
      </c>
      <c r="N27" s="4">
        <f t="shared" si="4"/>
        <v>15</v>
      </c>
    </row>
  </sheetData>
  <sheetProtection sheet="1" objects="1" scenarios="1"/>
  <mergeCells count="1">
    <mergeCell ref="O1:Q1"/>
  </mergeCells>
  <pageMargins left="0.7" right="0.7" top="0.75" bottom="0.75" header="0.3" footer="0.3"/>
  <pageSetup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8AE2-804C-4479-A1B9-F5E69045463D}">
  <sheetPr>
    <tabColor rgb="FFFF0000"/>
  </sheetPr>
  <dimension ref="A1:P27"/>
  <sheetViews>
    <sheetView workbookViewId="0">
      <selection activeCell="R18" sqref="R18"/>
    </sheetView>
  </sheetViews>
  <sheetFormatPr defaultColWidth="9.109375" defaultRowHeight="14.4" x14ac:dyDescent="0.3"/>
  <cols>
    <col min="1" max="1" width="25.6640625" customWidth="1"/>
  </cols>
  <sheetData>
    <row r="1" spans="1:16" ht="22.2" customHeight="1" x14ac:dyDescent="0.4">
      <c r="A1" s="10" t="s">
        <v>52</v>
      </c>
      <c r="B1" s="9"/>
      <c r="C1" s="9"/>
      <c r="D1" s="9"/>
      <c r="E1" s="9"/>
      <c r="F1" s="9"/>
      <c r="G1" s="9"/>
    </row>
    <row r="2" spans="1:16" ht="15.6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2"/>
    </row>
    <row r="3" spans="1:16" ht="15.6" x14ac:dyDescent="0.3">
      <c r="A3" s="3"/>
      <c r="B3" s="5" t="s">
        <v>23</v>
      </c>
      <c r="C3" s="5" t="s">
        <v>22</v>
      </c>
      <c r="D3" s="5" t="s">
        <v>21</v>
      </c>
      <c r="E3" s="5" t="s">
        <v>20</v>
      </c>
      <c r="F3" s="5" t="s">
        <v>19</v>
      </c>
      <c r="G3" s="5" t="s">
        <v>18</v>
      </c>
      <c r="H3" s="5" t="s">
        <v>17</v>
      </c>
      <c r="I3" s="5" t="s">
        <v>16</v>
      </c>
      <c r="J3" s="5" t="s">
        <v>15</v>
      </c>
      <c r="K3" s="5" t="s">
        <v>14</v>
      </c>
      <c r="L3" s="5" t="s">
        <v>13</v>
      </c>
      <c r="M3" s="5" t="s">
        <v>12</v>
      </c>
      <c r="N3" s="5" t="s">
        <v>11</v>
      </c>
      <c r="O3" s="5" t="s">
        <v>51</v>
      </c>
    </row>
    <row r="4" spans="1:16" ht="15.6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6" ht="15.6" x14ac:dyDescent="0.3">
      <c r="A5" s="3" t="s">
        <v>10</v>
      </c>
      <c r="B5" s="14">
        <v>103</v>
      </c>
      <c r="C5" s="14">
        <v>124</v>
      </c>
      <c r="D5" s="14">
        <v>165</v>
      </c>
      <c r="E5" s="14">
        <v>194</v>
      </c>
      <c r="F5" s="14">
        <v>126</v>
      </c>
      <c r="G5" s="14">
        <v>72</v>
      </c>
      <c r="H5" s="14">
        <v>117</v>
      </c>
      <c r="I5" s="14">
        <v>73</v>
      </c>
      <c r="J5" s="14">
        <v>79</v>
      </c>
      <c r="K5" s="14"/>
      <c r="L5" s="14"/>
      <c r="M5" s="14"/>
      <c r="N5" s="4">
        <f>SUM(B5:M5)</f>
        <v>1053</v>
      </c>
      <c r="O5" s="2"/>
    </row>
    <row r="6" spans="1:16" ht="15.6" x14ac:dyDescent="0.3">
      <c r="A6" s="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4"/>
      <c r="O6" s="2"/>
    </row>
    <row r="7" spans="1:16" ht="15.6" x14ac:dyDescent="0.3">
      <c r="A7" s="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"/>
      <c r="O7" s="2"/>
    </row>
    <row r="8" spans="1:16" ht="15.6" x14ac:dyDescent="0.3">
      <c r="A8" s="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4"/>
      <c r="O8" s="2"/>
    </row>
    <row r="9" spans="1:16" ht="15.6" x14ac:dyDescent="0.3">
      <c r="A9" s="3" t="s">
        <v>42</v>
      </c>
      <c r="B9" s="14">
        <v>17</v>
      </c>
      <c r="C9" s="14">
        <v>14</v>
      </c>
      <c r="D9" s="14">
        <v>9</v>
      </c>
      <c r="E9" s="14">
        <v>11</v>
      </c>
      <c r="F9" s="14">
        <v>14</v>
      </c>
      <c r="G9" s="14">
        <v>10</v>
      </c>
      <c r="H9" s="14">
        <v>8</v>
      </c>
      <c r="I9" s="14">
        <v>8</v>
      </c>
      <c r="J9" s="14">
        <v>15</v>
      </c>
      <c r="K9" s="14"/>
      <c r="L9" s="14"/>
      <c r="M9" s="14"/>
      <c r="N9" s="4">
        <v>83</v>
      </c>
      <c r="O9" s="2"/>
    </row>
    <row r="10" spans="1:16" ht="15.6" x14ac:dyDescent="0.3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4"/>
      <c r="O10" s="2"/>
    </row>
    <row r="11" spans="1:16" ht="15.6" x14ac:dyDescent="0.3">
      <c r="A11" s="3"/>
      <c r="B11" s="14"/>
      <c r="C11" s="14"/>
      <c r="D11" s="14"/>
      <c r="E11" s="14"/>
      <c r="F11" s="14"/>
      <c r="G11" s="16"/>
      <c r="H11" s="14"/>
      <c r="I11" s="14"/>
      <c r="J11" s="14"/>
      <c r="K11" s="14"/>
      <c r="L11" s="14"/>
      <c r="M11" s="14"/>
      <c r="N11" s="4"/>
      <c r="O11" s="2"/>
    </row>
    <row r="12" spans="1:16" ht="15.6" x14ac:dyDescent="0.3">
      <c r="A12" s="12" t="s">
        <v>8</v>
      </c>
      <c r="B12" s="14">
        <v>4</v>
      </c>
      <c r="C12" s="14">
        <v>2</v>
      </c>
      <c r="D12" s="14">
        <v>16</v>
      </c>
      <c r="E12" s="14">
        <v>1</v>
      </c>
      <c r="F12" s="14">
        <v>21</v>
      </c>
      <c r="G12" s="14">
        <v>81</v>
      </c>
      <c r="H12" s="14">
        <v>12</v>
      </c>
      <c r="I12" s="14">
        <v>2</v>
      </c>
      <c r="J12" s="14">
        <v>197</v>
      </c>
      <c r="K12" s="14"/>
      <c r="L12" s="14"/>
      <c r="M12" s="14"/>
      <c r="N12" s="4">
        <f>SUM(B12:M12)</f>
        <v>336</v>
      </c>
      <c r="O12" s="2"/>
      <c r="P12" t="s">
        <v>57</v>
      </c>
    </row>
    <row r="13" spans="1:16" x14ac:dyDescent="0.3">
      <c r="A13" s="2"/>
      <c r="B13" s="14"/>
      <c r="C13" s="14"/>
      <c r="D13" s="17"/>
      <c r="E13" s="14"/>
      <c r="F13" s="14"/>
      <c r="G13" s="14"/>
      <c r="H13" s="14"/>
      <c r="I13" s="14"/>
      <c r="J13" s="14"/>
      <c r="K13" s="14"/>
      <c r="L13" s="14"/>
      <c r="M13" s="14"/>
      <c r="N13" s="4"/>
      <c r="O13" s="2"/>
    </row>
    <row r="14" spans="1:16" ht="15.6" x14ac:dyDescent="0.3">
      <c r="A14" s="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4"/>
      <c r="O14" s="2"/>
    </row>
    <row r="15" spans="1:16" ht="15.6" x14ac:dyDescent="0.3">
      <c r="A15" s="3" t="s">
        <v>7</v>
      </c>
      <c r="B15" s="14">
        <v>50</v>
      </c>
      <c r="C15" s="14">
        <v>19</v>
      </c>
      <c r="D15" s="14">
        <v>77</v>
      </c>
      <c r="E15" s="14">
        <v>78</v>
      </c>
      <c r="F15" s="14">
        <v>70</v>
      </c>
      <c r="G15" s="14">
        <v>32</v>
      </c>
      <c r="H15" s="14">
        <v>63</v>
      </c>
      <c r="I15" s="14">
        <v>58</v>
      </c>
      <c r="J15" s="14">
        <v>122</v>
      </c>
      <c r="K15" s="14"/>
      <c r="L15" s="14"/>
      <c r="M15" s="14"/>
      <c r="N15" s="4">
        <f>SUM(B15:M15)</f>
        <v>569</v>
      </c>
      <c r="O15" s="2"/>
    </row>
    <row r="16" spans="1:16" ht="36" customHeight="1" x14ac:dyDescent="0.3">
      <c r="A16" s="12" t="s">
        <v>26</v>
      </c>
      <c r="B16" s="14">
        <v>2399</v>
      </c>
      <c r="C16" s="14">
        <v>2418</v>
      </c>
      <c r="D16" s="14">
        <v>2495</v>
      </c>
      <c r="E16" s="14">
        <v>2573</v>
      </c>
      <c r="F16" s="14">
        <v>2643</v>
      </c>
      <c r="G16" s="14">
        <v>2675</v>
      </c>
      <c r="H16" s="14">
        <v>2738</v>
      </c>
      <c r="I16" s="14">
        <v>2796</v>
      </c>
      <c r="J16" s="14">
        <v>2918</v>
      </c>
      <c r="K16" s="14"/>
      <c r="L16" s="14"/>
      <c r="M16" s="14"/>
      <c r="N16" s="4">
        <f>+B16+C15+D15+E15+F15+G15+H15+I15+J15+K15+L15+M15</f>
        <v>2918</v>
      </c>
      <c r="O16" s="2"/>
      <c r="P16" t="s">
        <v>58</v>
      </c>
    </row>
    <row r="17" spans="1:15" ht="15.6" x14ac:dyDescent="0.3">
      <c r="A17" s="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  <c r="O17" s="2"/>
    </row>
    <row r="18" spans="1:15" ht="36" customHeight="1" x14ac:dyDescent="0.3">
      <c r="A18" s="12" t="s">
        <v>6</v>
      </c>
      <c r="B18" s="18">
        <v>3</v>
      </c>
      <c r="C18" s="18">
        <v>14</v>
      </c>
      <c r="D18" s="18">
        <v>27</v>
      </c>
      <c r="E18" s="14">
        <v>29</v>
      </c>
      <c r="F18" s="14">
        <v>18</v>
      </c>
      <c r="G18" s="14">
        <v>6</v>
      </c>
      <c r="H18" s="14">
        <v>15</v>
      </c>
      <c r="I18" s="14">
        <v>16</v>
      </c>
      <c r="J18" s="14">
        <v>14</v>
      </c>
      <c r="K18" s="14"/>
      <c r="L18" s="14"/>
      <c r="M18" s="14"/>
      <c r="N18" s="4">
        <f t="shared" ref="N18:N27" si="0">SUM(B18:M18)</f>
        <v>142</v>
      </c>
      <c r="O18" s="2"/>
    </row>
    <row r="19" spans="1:15" ht="15.6" x14ac:dyDescent="0.3">
      <c r="A19" s="3" t="s">
        <v>5</v>
      </c>
      <c r="B19" s="14">
        <v>669</v>
      </c>
      <c r="C19" s="14">
        <v>783</v>
      </c>
      <c r="D19" s="14">
        <v>1006</v>
      </c>
      <c r="E19" s="14">
        <v>1053</v>
      </c>
      <c r="F19" s="14">
        <v>744</v>
      </c>
      <c r="G19" s="14">
        <v>618</v>
      </c>
      <c r="H19" s="14">
        <v>915</v>
      </c>
      <c r="I19" s="14">
        <v>888</v>
      </c>
      <c r="J19" s="14">
        <v>788</v>
      </c>
      <c r="K19" s="14"/>
      <c r="L19" s="19"/>
      <c r="M19" s="14"/>
      <c r="N19" s="4">
        <f t="shared" si="0"/>
        <v>7464</v>
      </c>
      <c r="O19" s="2"/>
    </row>
    <row r="20" spans="1:15" ht="15.6" x14ac:dyDescent="0.3">
      <c r="A20" s="3" t="s">
        <v>4</v>
      </c>
      <c r="B20" s="14">
        <v>71</v>
      </c>
      <c r="C20" s="14">
        <v>53</v>
      </c>
      <c r="D20" s="14">
        <v>119</v>
      </c>
      <c r="E20" s="14">
        <v>134</v>
      </c>
      <c r="F20" s="14">
        <v>112</v>
      </c>
      <c r="G20" s="14">
        <v>84</v>
      </c>
      <c r="H20" s="14">
        <v>61</v>
      </c>
      <c r="I20" s="14">
        <v>116</v>
      </c>
      <c r="J20" s="14">
        <v>106</v>
      </c>
      <c r="K20" s="14"/>
      <c r="L20" s="14"/>
      <c r="M20" s="14"/>
      <c r="N20" s="4">
        <f t="shared" si="0"/>
        <v>856</v>
      </c>
      <c r="O20" s="2"/>
    </row>
    <row r="21" spans="1:15" ht="15.6" x14ac:dyDescent="0.3">
      <c r="A21" s="3" t="s">
        <v>3</v>
      </c>
      <c r="B21" s="14">
        <v>11</v>
      </c>
      <c r="C21" s="14">
        <v>53</v>
      </c>
      <c r="D21" s="14">
        <v>22</v>
      </c>
      <c r="E21" s="14">
        <v>9</v>
      </c>
      <c r="F21" s="14">
        <v>7</v>
      </c>
      <c r="G21" s="14">
        <v>11</v>
      </c>
      <c r="H21" s="14">
        <v>14</v>
      </c>
      <c r="I21" s="14">
        <v>19</v>
      </c>
      <c r="J21" s="14">
        <v>10</v>
      </c>
      <c r="K21" s="14"/>
      <c r="L21" s="14"/>
      <c r="M21" s="20"/>
      <c r="N21" s="4">
        <f t="shared" si="0"/>
        <v>156</v>
      </c>
      <c r="O21" s="2"/>
    </row>
    <row r="22" spans="1:15" ht="15.6" x14ac:dyDescent="0.3">
      <c r="A22" s="3" t="s">
        <v>2</v>
      </c>
      <c r="B22" s="14">
        <v>16</v>
      </c>
      <c r="C22" s="14">
        <v>13</v>
      </c>
      <c r="D22" s="14">
        <v>18</v>
      </c>
      <c r="E22" s="14">
        <v>21</v>
      </c>
      <c r="F22" s="17">
        <v>5</v>
      </c>
      <c r="G22" s="14">
        <v>5</v>
      </c>
      <c r="H22" s="14">
        <v>12</v>
      </c>
      <c r="I22" s="14">
        <v>17</v>
      </c>
      <c r="J22" s="14">
        <v>12</v>
      </c>
      <c r="K22" s="17"/>
      <c r="L22" s="17"/>
      <c r="M22" s="14"/>
      <c r="N22" s="4">
        <f t="shared" si="0"/>
        <v>119</v>
      </c>
      <c r="O22" s="2"/>
    </row>
    <row r="23" spans="1:15" x14ac:dyDescent="0.3">
      <c r="A23" s="6" t="s">
        <v>1</v>
      </c>
      <c r="B23" s="14">
        <v>29</v>
      </c>
      <c r="C23" s="14">
        <v>20</v>
      </c>
      <c r="D23" s="14">
        <v>26</v>
      </c>
      <c r="E23" s="14">
        <v>18</v>
      </c>
      <c r="F23" s="21">
        <v>18</v>
      </c>
      <c r="G23" s="14">
        <v>16</v>
      </c>
      <c r="H23" s="14">
        <v>21</v>
      </c>
      <c r="I23" s="14">
        <v>65</v>
      </c>
      <c r="J23" s="14">
        <v>30</v>
      </c>
      <c r="K23" s="14"/>
      <c r="L23" s="14"/>
      <c r="M23" s="14"/>
      <c r="N23" s="4">
        <f t="shared" si="0"/>
        <v>243</v>
      </c>
      <c r="O23" s="2"/>
    </row>
    <row r="24" spans="1:15" x14ac:dyDescent="0.3">
      <c r="A24" s="6" t="s">
        <v>28</v>
      </c>
      <c r="B24" s="14">
        <v>7</v>
      </c>
      <c r="C24" s="14">
        <v>4</v>
      </c>
      <c r="D24" s="14">
        <v>8</v>
      </c>
      <c r="E24" s="14">
        <v>8</v>
      </c>
      <c r="F24" s="14">
        <v>7</v>
      </c>
      <c r="G24" s="14">
        <v>11</v>
      </c>
      <c r="H24" s="14">
        <v>6</v>
      </c>
      <c r="I24" s="14">
        <v>11</v>
      </c>
      <c r="J24" s="14">
        <v>7</v>
      </c>
      <c r="K24" s="14"/>
      <c r="L24" s="14"/>
      <c r="M24" s="14"/>
      <c r="N24" s="4">
        <f t="shared" si="0"/>
        <v>69</v>
      </c>
      <c r="O24" s="2"/>
    </row>
    <row r="25" spans="1:15" x14ac:dyDescent="0.3">
      <c r="A25" s="6" t="s">
        <v>49</v>
      </c>
      <c r="B25" s="14">
        <v>58</v>
      </c>
      <c r="C25" s="32">
        <v>12</v>
      </c>
      <c r="D25" s="32">
        <v>165</v>
      </c>
      <c r="E25" s="33">
        <v>180</v>
      </c>
      <c r="F25" s="32">
        <v>151</v>
      </c>
      <c r="G25" s="32">
        <v>97</v>
      </c>
      <c r="H25" s="32">
        <v>62</v>
      </c>
      <c r="I25" s="32">
        <v>40</v>
      </c>
      <c r="J25" s="32">
        <v>206</v>
      </c>
      <c r="K25" s="32"/>
      <c r="L25" s="32"/>
      <c r="M25" s="32"/>
      <c r="N25" s="35">
        <f t="shared" si="0"/>
        <v>971</v>
      </c>
      <c r="O25" s="36"/>
    </row>
    <row r="26" spans="1:15" x14ac:dyDescent="0.3">
      <c r="A26" s="6" t="s">
        <v>50</v>
      </c>
      <c r="B26" s="14">
        <v>3</v>
      </c>
      <c r="C26" s="32">
        <v>0</v>
      </c>
      <c r="D26" s="32">
        <v>16</v>
      </c>
      <c r="E26" s="33">
        <v>10</v>
      </c>
      <c r="F26" s="32">
        <v>10</v>
      </c>
      <c r="G26" s="32">
        <v>5</v>
      </c>
      <c r="H26" s="32">
        <v>2</v>
      </c>
      <c r="I26" s="32">
        <v>3</v>
      </c>
      <c r="J26" s="32">
        <v>10</v>
      </c>
      <c r="K26" s="32"/>
      <c r="L26" s="32"/>
      <c r="M26" s="32"/>
      <c r="N26" s="35">
        <f t="shared" si="0"/>
        <v>59</v>
      </c>
      <c r="O26" s="36">
        <f>+N26+'2024'!N26</f>
        <v>752</v>
      </c>
    </row>
    <row r="27" spans="1:15" x14ac:dyDescent="0.3">
      <c r="A27" s="6" t="s">
        <v>48</v>
      </c>
      <c r="B27" s="14">
        <v>1</v>
      </c>
      <c r="C27" s="32">
        <v>2</v>
      </c>
      <c r="D27" s="32">
        <v>0</v>
      </c>
      <c r="E27" s="33">
        <v>6</v>
      </c>
      <c r="F27" s="32">
        <v>0</v>
      </c>
      <c r="G27" s="32">
        <v>0</v>
      </c>
      <c r="H27" s="32">
        <v>0</v>
      </c>
      <c r="I27" s="32">
        <v>8</v>
      </c>
      <c r="J27" s="32">
        <v>0</v>
      </c>
      <c r="K27" s="32"/>
      <c r="L27" s="32"/>
      <c r="M27" s="32"/>
      <c r="N27" s="35">
        <f t="shared" si="0"/>
        <v>17</v>
      </c>
      <c r="O27" s="36">
        <f>+N27+'2024'!N27</f>
        <v>32</v>
      </c>
    </row>
  </sheetData>
  <sheetProtection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90A8-2C4F-45B2-9F31-2CC0B1A777F5}">
  <sheetPr>
    <tabColor rgb="FF00B050"/>
  </sheetPr>
  <dimension ref="A1:O27"/>
  <sheetViews>
    <sheetView zoomScaleNormal="100" workbookViewId="0">
      <selection activeCell="D20" sqref="D19:D20"/>
    </sheetView>
  </sheetViews>
  <sheetFormatPr defaultColWidth="9.109375" defaultRowHeight="14.4" x14ac:dyDescent="0.3"/>
  <cols>
    <col min="1" max="1" width="29" customWidth="1"/>
    <col min="5" max="5" width="10.33203125" customWidth="1"/>
    <col min="6" max="6" width="12.88671875" customWidth="1"/>
  </cols>
  <sheetData>
    <row r="1" spans="1:15" ht="21.6" thickBot="1" x14ac:dyDescent="0.45">
      <c r="A1" s="23" t="s">
        <v>55</v>
      </c>
      <c r="B1" s="23"/>
      <c r="C1" s="23"/>
      <c r="D1" s="23"/>
      <c r="E1" s="23"/>
      <c r="F1" s="23"/>
      <c r="G1" s="24"/>
      <c r="H1" s="24"/>
      <c r="I1" s="24"/>
      <c r="J1" s="24"/>
      <c r="K1" s="24"/>
      <c r="L1" s="24"/>
      <c r="M1" s="24"/>
      <c r="N1" s="22"/>
      <c r="O1" s="22"/>
    </row>
    <row r="2" spans="1:15" ht="15" thickBot="1" x14ac:dyDescent="0.35">
      <c r="B2" s="48" t="s">
        <v>53</v>
      </c>
      <c r="C2" s="49"/>
      <c r="D2" s="50"/>
      <c r="E2" s="51" t="s">
        <v>60</v>
      </c>
      <c r="F2" s="52"/>
    </row>
    <row r="3" spans="1:15" ht="15.6" x14ac:dyDescent="0.3">
      <c r="A3" s="3"/>
      <c r="B3" s="37">
        <v>2019</v>
      </c>
      <c r="C3" s="37">
        <v>2022</v>
      </c>
      <c r="D3" s="37">
        <v>2023</v>
      </c>
      <c r="E3" s="37">
        <v>2024</v>
      </c>
      <c r="F3" s="37">
        <v>2025</v>
      </c>
    </row>
    <row r="4" spans="1:15" ht="15.6" x14ac:dyDescent="0.3">
      <c r="A4" s="3"/>
      <c r="B4" s="4"/>
      <c r="C4" s="4"/>
      <c r="D4" s="4"/>
      <c r="E4" s="4"/>
      <c r="F4" s="4"/>
    </row>
    <row r="5" spans="1:15" ht="15.6" x14ac:dyDescent="0.3">
      <c r="A5" s="3" t="s">
        <v>46</v>
      </c>
      <c r="B5" s="4">
        <f>902+254</f>
        <v>1156</v>
      </c>
      <c r="C5" s="4">
        <f>110+885</f>
        <v>995</v>
      </c>
      <c r="D5" s="4">
        <v>549</v>
      </c>
      <c r="E5" s="4">
        <f>+'2024 au mois'!N5</f>
        <v>1101</v>
      </c>
      <c r="F5" s="4">
        <f>+'2025'!N5</f>
        <v>1053</v>
      </c>
    </row>
    <row r="6" spans="1:15" ht="15.6" x14ac:dyDescent="0.3">
      <c r="A6" s="3"/>
      <c r="B6" s="4"/>
      <c r="C6" s="4"/>
      <c r="D6" s="4"/>
      <c r="E6" s="4">
        <f>+'2024 au mois'!N6</f>
        <v>0</v>
      </c>
      <c r="F6" s="4"/>
    </row>
    <row r="7" spans="1:15" ht="15.6" x14ac:dyDescent="0.3">
      <c r="A7" s="3"/>
      <c r="B7" s="4"/>
      <c r="C7" s="4"/>
      <c r="D7" s="4"/>
      <c r="E7" s="4">
        <f>+'2024 au mois'!N7</f>
        <v>0</v>
      </c>
      <c r="F7" s="4"/>
    </row>
    <row r="8" spans="1:15" ht="15.6" x14ac:dyDescent="0.3">
      <c r="A8" s="3"/>
      <c r="B8" s="4"/>
      <c r="C8" s="4"/>
      <c r="D8" s="4"/>
      <c r="E8" s="4">
        <f>+'2024 au mois'!N8</f>
        <v>0</v>
      </c>
      <c r="F8" s="4"/>
    </row>
    <row r="9" spans="1:15" ht="15.6" x14ac:dyDescent="0.3">
      <c r="A9" s="3" t="s">
        <v>47</v>
      </c>
      <c r="B9" s="4">
        <v>450</v>
      </c>
      <c r="C9" s="4">
        <v>55</v>
      </c>
      <c r="D9" s="4">
        <v>119</v>
      </c>
      <c r="E9" s="4">
        <f>+'2024 au mois'!N9</f>
        <v>76</v>
      </c>
      <c r="F9" s="4">
        <f>+'2025'!N9</f>
        <v>83</v>
      </c>
    </row>
    <row r="10" spans="1:15" ht="15.6" x14ac:dyDescent="0.3">
      <c r="A10" s="3"/>
      <c r="B10" s="5"/>
      <c r="C10" s="5"/>
      <c r="D10" s="5"/>
      <c r="E10" s="4">
        <f>+'2024 au mois'!N10</f>
        <v>0</v>
      </c>
      <c r="F10" s="4"/>
    </row>
    <row r="11" spans="1:15" ht="15.6" x14ac:dyDescent="0.3">
      <c r="A11" s="3"/>
      <c r="B11" s="4"/>
      <c r="C11" s="4"/>
      <c r="D11" s="4"/>
      <c r="E11" s="4">
        <f>+'2024 au mois'!N11</f>
        <v>0</v>
      </c>
      <c r="F11" s="4"/>
    </row>
    <row r="12" spans="1:15" ht="15.6" x14ac:dyDescent="0.3">
      <c r="A12" s="3" t="s">
        <v>8</v>
      </c>
      <c r="B12" s="4">
        <v>1762</v>
      </c>
      <c r="C12" s="4">
        <v>303</v>
      </c>
      <c r="D12" s="4">
        <v>241</v>
      </c>
      <c r="E12" s="4">
        <f>+'2024 au mois'!N12</f>
        <v>2135</v>
      </c>
      <c r="F12" s="4">
        <f>+'2025'!N12</f>
        <v>336</v>
      </c>
    </row>
    <row r="13" spans="1:15" x14ac:dyDescent="0.3">
      <c r="A13" s="2"/>
      <c r="B13" s="4"/>
      <c r="C13" s="4"/>
      <c r="D13" s="8"/>
      <c r="E13" s="4">
        <f>+'2024 au mois'!N13</f>
        <v>0</v>
      </c>
      <c r="F13" s="4"/>
    </row>
    <row r="14" spans="1:15" ht="15.6" x14ac:dyDescent="0.3">
      <c r="A14" s="3"/>
      <c r="B14" s="4"/>
      <c r="C14" s="4"/>
      <c r="D14" s="4"/>
      <c r="E14" s="4">
        <f>+'2024 au mois'!N14</f>
        <v>0</v>
      </c>
      <c r="F14" s="4"/>
    </row>
    <row r="15" spans="1:15" ht="15.6" x14ac:dyDescent="0.3">
      <c r="A15" s="3" t="s">
        <v>7</v>
      </c>
      <c r="B15" s="4">
        <v>134</v>
      </c>
      <c r="C15" s="4">
        <v>318</v>
      </c>
      <c r="D15" s="4">
        <v>284</v>
      </c>
      <c r="E15" s="4">
        <f>+'2024 au mois'!N15</f>
        <v>281</v>
      </c>
      <c r="F15" s="4">
        <f>+'2025'!N15</f>
        <v>569</v>
      </c>
    </row>
    <row r="16" spans="1:15" ht="15.6" x14ac:dyDescent="0.3">
      <c r="A16" s="12" t="s">
        <v>26</v>
      </c>
      <c r="B16" s="4">
        <f>1741-134</f>
        <v>1607</v>
      </c>
      <c r="C16" s="4">
        <v>1741</v>
      </c>
      <c r="D16" s="4">
        <v>2025</v>
      </c>
      <c r="E16" s="4">
        <f>+'2024 au mois'!N16</f>
        <v>2306</v>
      </c>
      <c r="F16" s="4">
        <f>+'2025'!N16</f>
        <v>2918</v>
      </c>
    </row>
    <row r="17" spans="1:6" ht="15.6" x14ac:dyDescent="0.3">
      <c r="A17" s="3"/>
      <c r="B17" s="4"/>
      <c r="C17" s="4"/>
      <c r="D17" s="4"/>
      <c r="E17" s="4">
        <f>+'2024 au mois'!N17</f>
        <v>0</v>
      </c>
      <c r="F17" s="4"/>
    </row>
    <row r="18" spans="1:6" ht="15.6" x14ac:dyDescent="0.3">
      <c r="A18" s="3" t="s">
        <v>6</v>
      </c>
      <c r="B18" s="2">
        <v>78</v>
      </c>
      <c r="C18" s="2">
        <v>80</v>
      </c>
      <c r="D18" s="2">
        <v>96</v>
      </c>
      <c r="E18" s="4">
        <f>+'2024 au mois'!N18</f>
        <v>110</v>
      </c>
      <c r="F18" s="4">
        <f>+'2025'!N18</f>
        <v>142</v>
      </c>
    </row>
    <row r="19" spans="1:6" ht="15.6" x14ac:dyDescent="0.3">
      <c r="A19" s="3" t="s">
        <v>43</v>
      </c>
      <c r="B19" s="4">
        <v>7246</v>
      </c>
      <c r="C19" s="4">
        <v>8055</v>
      </c>
      <c r="D19" s="4">
        <v>8195</v>
      </c>
      <c r="E19" s="4">
        <f>+'2024 au mois'!N19</f>
        <v>6390</v>
      </c>
      <c r="F19" s="4">
        <f>+'2025'!N19</f>
        <v>7464</v>
      </c>
    </row>
    <row r="20" spans="1:6" ht="15.6" x14ac:dyDescent="0.3">
      <c r="A20" s="3" t="s">
        <v>44</v>
      </c>
      <c r="B20" s="4">
        <v>903</v>
      </c>
      <c r="C20" s="4">
        <v>1356</v>
      </c>
      <c r="D20" s="4">
        <v>903</v>
      </c>
      <c r="E20" s="4">
        <f>+'2024 au mois'!N20</f>
        <v>642</v>
      </c>
      <c r="F20" s="4">
        <f>+'2025'!N20</f>
        <v>856</v>
      </c>
    </row>
    <row r="21" spans="1:6" ht="15.6" x14ac:dyDescent="0.3">
      <c r="A21" s="3" t="s">
        <v>45</v>
      </c>
      <c r="B21" s="4">
        <v>61</v>
      </c>
      <c r="C21" s="4">
        <v>94</v>
      </c>
      <c r="D21" s="4">
        <v>49</v>
      </c>
      <c r="E21" s="4">
        <f>+'2024 au mois'!N21</f>
        <v>52</v>
      </c>
      <c r="F21" s="4">
        <f>+'2025'!N21</f>
        <v>156</v>
      </c>
    </row>
    <row r="22" spans="1:6" ht="15.6" x14ac:dyDescent="0.3">
      <c r="A22" s="3" t="s">
        <v>2</v>
      </c>
      <c r="B22" s="4"/>
      <c r="C22" s="4">
        <v>20</v>
      </c>
      <c r="D22" s="4">
        <v>39</v>
      </c>
      <c r="E22" s="4">
        <f>+'2024 au mois'!N22</f>
        <v>41</v>
      </c>
      <c r="F22" s="4">
        <f>+'2025'!N22</f>
        <v>119</v>
      </c>
    </row>
    <row r="23" spans="1:6" x14ac:dyDescent="0.3">
      <c r="A23" s="6" t="s">
        <v>1</v>
      </c>
      <c r="B23" s="4"/>
      <c r="C23" s="4"/>
      <c r="D23" s="4">
        <v>136</v>
      </c>
      <c r="E23" s="4">
        <f>+'2024 au mois'!N23</f>
        <v>171</v>
      </c>
      <c r="F23" s="4">
        <f>+'2025'!N23</f>
        <v>243</v>
      </c>
    </row>
    <row r="24" spans="1:6" ht="15.6" x14ac:dyDescent="0.3">
      <c r="A24" s="3" t="str">
        <f>+'2024'!A24</f>
        <v>MUSÉS</v>
      </c>
      <c r="B24" s="4"/>
      <c r="C24" s="4"/>
      <c r="D24" s="4">
        <v>137</v>
      </c>
      <c r="E24" s="4">
        <f>+'2024 au mois'!N24</f>
        <v>104</v>
      </c>
      <c r="F24" s="4">
        <f>+'2025'!N24</f>
        <v>69</v>
      </c>
    </row>
    <row r="25" spans="1:6" ht="15.6" x14ac:dyDescent="0.3">
      <c r="A25" s="3" t="str">
        <f>+'2024'!A25</f>
        <v>FACEBOOK Likes</v>
      </c>
      <c r="B25" s="2"/>
      <c r="C25" s="5"/>
      <c r="D25" s="5"/>
      <c r="E25" s="4">
        <f>+'2024 au mois'!N25</f>
        <v>2185</v>
      </c>
      <c r="F25" s="4">
        <f>+'2025'!N25</f>
        <v>971</v>
      </c>
    </row>
    <row r="26" spans="1:6" ht="15.6" x14ac:dyDescent="0.3">
      <c r="A26" s="3" t="str">
        <f>+'2024'!A26</f>
        <v>FACEBOOK Followers</v>
      </c>
      <c r="B26" s="2"/>
      <c r="C26" s="5"/>
      <c r="D26" s="5"/>
      <c r="E26" s="4">
        <f>+'2024 au mois'!N26</f>
        <v>665</v>
      </c>
      <c r="F26" s="35">
        <f>+'2025'!O26</f>
        <v>752</v>
      </c>
    </row>
    <row r="27" spans="1:6" ht="15.6" x14ac:dyDescent="0.3">
      <c r="A27" s="3" t="str">
        <f>+'2024'!A27</f>
        <v>Instagram</v>
      </c>
      <c r="B27" s="4"/>
      <c r="C27" s="1"/>
      <c r="D27" s="2"/>
      <c r="E27" s="4">
        <f>+'2024 au mois'!N27</f>
        <v>15</v>
      </c>
      <c r="F27" s="35">
        <f>+'2025'!O27</f>
        <v>32</v>
      </c>
    </row>
  </sheetData>
  <sheetProtection sheet="1" objects="1" scenarios="1"/>
  <mergeCells count="2">
    <mergeCell ref="B2:D2"/>
    <mergeCell ref="E2:F2"/>
  </mergeCells>
  <pageMargins left="0.7" right="0.7" top="0.75" bottom="0.75" header="0.3" footer="0.3"/>
  <pageSetup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73945-C5BA-46AF-9E69-1F8685A0CCF0}">
  <sheetPr>
    <tabColor theme="0"/>
  </sheetPr>
  <dimension ref="A1:O27"/>
  <sheetViews>
    <sheetView zoomScaleNormal="100" workbookViewId="0">
      <selection activeCell="E18" sqref="E18"/>
    </sheetView>
  </sheetViews>
  <sheetFormatPr defaultColWidth="9.109375" defaultRowHeight="14.4" x14ac:dyDescent="0.3"/>
  <cols>
    <col min="1" max="1" width="29" customWidth="1"/>
  </cols>
  <sheetData>
    <row r="1" spans="1:15" ht="21" x14ac:dyDescent="0.4">
      <c r="A1" s="23" t="s">
        <v>54</v>
      </c>
      <c r="B1" s="23"/>
      <c r="C1" s="23"/>
      <c r="D1" s="23"/>
      <c r="E1" s="23"/>
      <c r="F1" s="23"/>
      <c r="G1" s="24"/>
      <c r="H1" s="24"/>
      <c r="I1" s="24"/>
      <c r="J1" s="24"/>
      <c r="K1" s="24"/>
      <c r="L1" s="24"/>
      <c r="M1" s="24"/>
      <c r="N1" s="22"/>
      <c r="O1" s="22"/>
    </row>
    <row r="3" spans="1:15" ht="15.6" x14ac:dyDescent="0.3">
      <c r="A3" s="3"/>
      <c r="B3" s="5">
        <v>2019</v>
      </c>
      <c r="C3" s="5">
        <v>2022</v>
      </c>
      <c r="D3" s="5">
        <v>2023</v>
      </c>
      <c r="E3" s="5">
        <v>2024</v>
      </c>
      <c r="F3" s="5">
        <v>2025</v>
      </c>
    </row>
    <row r="4" spans="1:15" ht="15.6" x14ac:dyDescent="0.3">
      <c r="A4" s="3"/>
      <c r="B4" s="4"/>
      <c r="C4" s="4"/>
      <c r="D4" s="4"/>
      <c r="E4" s="4"/>
      <c r="F4" s="4"/>
    </row>
    <row r="5" spans="1:15" ht="15.6" x14ac:dyDescent="0.3">
      <c r="A5" s="3" t="s">
        <v>46</v>
      </c>
      <c r="B5" s="4">
        <f>902+254</f>
        <v>1156</v>
      </c>
      <c r="C5" s="4">
        <f>110+885</f>
        <v>995</v>
      </c>
      <c r="D5" s="4">
        <v>549</v>
      </c>
      <c r="E5" s="4">
        <f>+'2024'!N5</f>
        <v>1374</v>
      </c>
      <c r="F5" s="4">
        <f>+'2025'!N5</f>
        <v>1053</v>
      </c>
    </row>
    <row r="6" spans="1:15" ht="15.6" x14ac:dyDescent="0.3">
      <c r="A6" s="3"/>
      <c r="B6" s="4"/>
      <c r="C6" s="4"/>
      <c r="D6" s="4"/>
      <c r="E6" s="4"/>
      <c r="F6" s="4"/>
    </row>
    <row r="7" spans="1:15" ht="15.6" x14ac:dyDescent="0.3">
      <c r="A7" s="3"/>
      <c r="B7" s="4"/>
      <c r="C7" s="4"/>
      <c r="D7" s="4"/>
      <c r="E7" s="4"/>
      <c r="F7" s="4"/>
    </row>
    <row r="8" spans="1:15" ht="15.6" x14ac:dyDescent="0.3">
      <c r="A8" s="3"/>
      <c r="B8" s="4"/>
      <c r="C8" s="4"/>
      <c r="D8" s="4"/>
      <c r="E8" s="4"/>
      <c r="F8" s="4"/>
    </row>
    <row r="9" spans="1:15" ht="15.6" x14ac:dyDescent="0.3">
      <c r="A9" s="3" t="s">
        <v>47</v>
      </c>
      <c r="B9" s="4">
        <v>450</v>
      </c>
      <c r="C9" s="4">
        <v>55</v>
      </c>
      <c r="D9" s="4">
        <v>119</v>
      </c>
      <c r="E9" s="4">
        <f>+'2024'!N9</f>
        <v>90</v>
      </c>
      <c r="F9" s="4">
        <f>+'2025'!N9</f>
        <v>83</v>
      </c>
    </row>
    <row r="10" spans="1:15" ht="15.6" x14ac:dyDescent="0.3">
      <c r="A10" s="3"/>
      <c r="B10" s="5"/>
      <c r="C10" s="5"/>
      <c r="D10" s="5"/>
      <c r="E10" s="5"/>
      <c r="F10" s="4"/>
    </row>
    <row r="11" spans="1:15" ht="15.6" x14ac:dyDescent="0.3">
      <c r="A11" s="3"/>
      <c r="B11" s="4"/>
      <c r="C11" s="4"/>
      <c r="D11" s="4"/>
      <c r="E11" s="4"/>
      <c r="F11" s="4"/>
    </row>
    <row r="12" spans="1:15" ht="15.6" x14ac:dyDescent="0.3">
      <c r="A12" s="3" t="s">
        <v>8</v>
      </c>
      <c r="B12" s="4">
        <v>1762</v>
      </c>
      <c r="C12" s="4">
        <v>303</v>
      </c>
      <c r="D12" s="4">
        <v>241</v>
      </c>
      <c r="E12" s="4">
        <f>+'2024'!N12</f>
        <v>2137</v>
      </c>
      <c r="F12" s="4">
        <f>+'2025'!N12</f>
        <v>336</v>
      </c>
    </row>
    <row r="13" spans="1:15" x14ac:dyDescent="0.3">
      <c r="A13" s="2"/>
      <c r="B13" s="4"/>
      <c r="C13" s="4"/>
      <c r="D13" s="8"/>
      <c r="E13" s="8"/>
      <c r="F13" s="4"/>
    </row>
    <row r="14" spans="1:15" ht="15.6" x14ac:dyDescent="0.3">
      <c r="A14" s="3"/>
      <c r="B14" s="4"/>
      <c r="C14" s="4"/>
      <c r="D14" s="4"/>
      <c r="E14" s="4"/>
      <c r="F14" s="4"/>
    </row>
    <row r="15" spans="1:15" ht="15.6" x14ac:dyDescent="0.3">
      <c r="A15" s="3" t="s">
        <v>7</v>
      </c>
      <c r="B15" s="4">
        <v>134</v>
      </c>
      <c r="C15" s="4">
        <v>318</v>
      </c>
      <c r="D15" s="4">
        <v>284</v>
      </c>
      <c r="E15" s="4">
        <f>+'2024'!N15</f>
        <v>324</v>
      </c>
      <c r="F15" s="4">
        <f>+'2025'!N15</f>
        <v>569</v>
      </c>
    </row>
    <row r="16" spans="1:15" ht="15.6" x14ac:dyDescent="0.3">
      <c r="A16" s="12" t="s">
        <v>26</v>
      </c>
      <c r="B16" s="4">
        <f>1741-134</f>
        <v>1607</v>
      </c>
      <c r="C16" s="4">
        <v>1741</v>
      </c>
      <c r="D16" s="4">
        <v>2025</v>
      </c>
      <c r="E16" s="4">
        <f>+D16+'2024'!N15</f>
        <v>2349</v>
      </c>
      <c r="F16" s="4">
        <f>+'2025'!N16</f>
        <v>2918</v>
      </c>
    </row>
    <row r="17" spans="1:6" ht="15.6" x14ac:dyDescent="0.3">
      <c r="A17" s="3"/>
      <c r="B17" s="4"/>
      <c r="C17" s="4"/>
      <c r="D17" s="4"/>
      <c r="E17" s="4"/>
      <c r="F17" s="4"/>
    </row>
    <row r="18" spans="1:6" ht="15.6" x14ac:dyDescent="0.3">
      <c r="A18" s="3" t="s">
        <v>6</v>
      </c>
      <c r="B18" s="2">
        <v>78</v>
      </c>
      <c r="C18" s="2">
        <v>80</v>
      </c>
      <c r="D18" s="2">
        <v>96</v>
      </c>
      <c r="E18" s="2">
        <f>+'2024'!N18</f>
        <v>123</v>
      </c>
      <c r="F18" s="4">
        <f>+'2025'!N18</f>
        <v>142</v>
      </c>
    </row>
    <row r="19" spans="1:6" ht="15.6" x14ac:dyDescent="0.3">
      <c r="A19" s="3" t="s">
        <v>43</v>
      </c>
      <c r="B19" s="4">
        <v>7246</v>
      </c>
      <c r="C19" s="4">
        <v>8055</v>
      </c>
      <c r="D19" s="4">
        <v>8195</v>
      </c>
      <c r="E19" s="4">
        <f>+'2024'!N19</f>
        <v>8320</v>
      </c>
      <c r="F19" s="4">
        <f>+'2025'!N19</f>
        <v>7464</v>
      </c>
    </row>
    <row r="20" spans="1:6" ht="15.6" x14ac:dyDescent="0.3">
      <c r="A20" s="3" t="s">
        <v>44</v>
      </c>
      <c r="B20" s="4">
        <v>903</v>
      </c>
      <c r="C20" s="4">
        <v>1356</v>
      </c>
      <c r="D20" s="4">
        <v>903</v>
      </c>
      <c r="E20" s="4">
        <f>+'2024'!N20</f>
        <v>836</v>
      </c>
      <c r="F20" s="4">
        <f>+'2025'!N20</f>
        <v>856</v>
      </c>
    </row>
    <row r="21" spans="1:6" ht="15.6" x14ac:dyDescent="0.3">
      <c r="A21" s="3" t="s">
        <v>45</v>
      </c>
      <c r="B21" s="4">
        <v>61</v>
      </c>
      <c r="C21" s="4">
        <v>94</v>
      </c>
      <c r="D21" s="4">
        <v>49</v>
      </c>
      <c r="E21" s="4">
        <f>+'2024'!N21</f>
        <v>69</v>
      </c>
      <c r="F21" s="4">
        <f>+'2025'!N21</f>
        <v>156</v>
      </c>
    </row>
    <row r="22" spans="1:6" ht="15.6" x14ac:dyDescent="0.3">
      <c r="A22" s="3" t="s">
        <v>2</v>
      </c>
      <c r="B22" s="4"/>
      <c r="C22" s="4">
        <v>20</v>
      </c>
      <c r="D22" s="4">
        <v>39</v>
      </c>
      <c r="E22" s="4">
        <f>+'2024'!N22</f>
        <v>73</v>
      </c>
      <c r="F22" s="4">
        <f>+'2025'!N22</f>
        <v>119</v>
      </c>
    </row>
    <row r="23" spans="1:6" x14ac:dyDescent="0.3">
      <c r="A23" s="6" t="s">
        <v>1</v>
      </c>
      <c r="B23" s="4"/>
      <c r="C23" s="4"/>
      <c r="D23" s="4">
        <v>136</v>
      </c>
      <c r="E23" s="4">
        <f>+'2024'!N23</f>
        <v>193</v>
      </c>
      <c r="F23" s="4">
        <f>+'2025'!N23</f>
        <v>243</v>
      </c>
    </row>
    <row r="24" spans="1:6" ht="15.6" x14ac:dyDescent="0.3">
      <c r="A24" s="3" t="str">
        <f>+'2024'!A24</f>
        <v>MUSÉS</v>
      </c>
      <c r="B24" s="4"/>
      <c r="C24" s="4"/>
      <c r="D24" s="4">
        <v>137</v>
      </c>
      <c r="E24" s="4">
        <f>+'2024'!N24</f>
        <v>119</v>
      </c>
      <c r="F24" s="4">
        <f>+'2025'!N24</f>
        <v>69</v>
      </c>
    </row>
    <row r="25" spans="1:6" ht="15.6" x14ac:dyDescent="0.3">
      <c r="A25" s="3" t="str">
        <f>+'2024'!A25</f>
        <v>FACEBOOK Likes</v>
      </c>
      <c r="B25" s="2"/>
      <c r="C25" s="5"/>
      <c r="D25" s="5"/>
      <c r="E25" s="4">
        <f>+'2024'!N25</f>
        <v>2425</v>
      </c>
      <c r="F25" s="4">
        <f>+'2025'!N25</f>
        <v>971</v>
      </c>
    </row>
    <row r="26" spans="1:6" ht="15.6" x14ac:dyDescent="0.3">
      <c r="A26" s="3" t="str">
        <f>+'2024'!A26</f>
        <v>FACEBOOK Followers</v>
      </c>
      <c r="B26" s="2"/>
      <c r="C26" s="5"/>
      <c r="D26" s="5"/>
      <c r="E26" s="4">
        <f>+'2024'!N26</f>
        <v>693</v>
      </c>
      <c r="F26" s="35">
        <f>+'2025'!O26</f>
        <v>752</v>
      </c>
    </row>
    <row r="27" spans="1:6" ht="15.6" x14ac:dyDescent="0.3">
      <c r="A27" s="3" t="str">
        <f>+'2024'!A27</f>
        <v>Instagram</v>
      </c>
      <c r="B27" s="4"/>
      <c r="C27" s="1"/>
      <c r="D27" s="2"/>
      <c r="E27" s="4">
        <f>+'2024'!N27</f>
        <v>15</v>
      </c>
      <c r="F27" s="35">
        <f>+'2025'!O27</f>
        <v>32</v>
      </c>
    </row>
  </sheetData>
  <sheetProtection sheet="1" objects="1" scenarios="1"/>
  <pageMargins left="0.7" right="0.7" top="0.75" bottom="0.75" header="0.3" footer="0.3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2019</vt:lpstr>
      <vt:lpstr>2022</vt:lpstr>
      <vt:lpstr>2023</vt:lpstr>
      <vt:lpstr>2024</vt:lpstr>
      <vt:lpstr>2024 au mois</vt:lpstr>
      <vt:lpstr>2025</vt:lpstr>
      <vt:lpstr>Tableau comparatif au mois</vt:lpstr>
      <vt:lpstr>Tableau comparatif 2019-2025</vt:lpstr>
      <vt:lpstr>'2023'!Print_Area</vt:lpstr>
      <vt:lpstr>'2024'!Print_Area</vt:lpstr>
      <vt:lpstr>'2024 au mois'!Print_Area</vt:lpstr>
      <vt:lpstr>'Tableau comparatif 2019-2025'!Print_Area</vt:lpstr>
      <vt:lpstr>'Tableau comparatif au mois'!Print_Area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Linda Bergeron</cp:lastModifiedBy>
  <cp:lastPrinted>2025-10-15T10:54:32Z</cp:lastPrinted>
  <dcterms:created xsi:type="dcterms:W3CDTF">2023-08-28T15:17:27Z</dcterms:created>
  <dcterms:modified xsi:type="dcterms:W3CDTF">2025-10-20T13:59:19Z</dcterms:modified>
</cp:coreProperties>
</file>